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0" yWindow="0" windowWidth="19440" windowHeight="12435" tabRatio="884" activeTab="4"/>
  </bookViews>
  <sheets>
    <sheet name="Инструкция" sheetId="1" r:id="rId1"/>
    <sheet name="Обновление" sheetId="2" r:id="rId2"/>
    <sheet name="Лог обновления" sheetId="3" state="veryHidden" r:id="rId3"/>
    <sheet name="Титульный" sheetId="4" r:id="rId4"/>
    <sheet name="Тарифы" sheetId="5" r:id="rId5"/>
    <sheet name="Параметры" sheetId="6" r:id="rId6"/>
    <sheet name="Ссылки на публикации" sheetId="7" r:id="rId7"/>
    <sheet name="Комментарии" sheetId="8" r:id="rId8"/>
    <sheet name="Проверка" sheetId="9" r:id="rId9"/>
    <sheet name="AllSheetsInThisWorkbook" sheetId="10" state="veryHidden" r:id="rId10"/>
    <sheet name="TEHSHEET" sheetId="11" state="veryHidden" r:id="rId11"/>
    <sheet name="et_union" sheetId="12" state="veryHidden" r:id="rId12"/>
    <sheet name="modProv" sheetId="13" state="veryHidden" r:id="rId13"/>
    <sheet name="modReestr" sheetId="14" state="veryHidden" r:id="rId14"/>
    <sheet name="modfrmReestr" sheetId="15" state="veryHidden" r:id="rId15"/>
    <sheet name="modUpdTemplMain" sheetId="16" state="veryHidden" r:id="rId16"/>
    <sheet name="REESTR_ORG" sheetId="17" state="veryHidden" r:id="rId17"/>
    <sheet name="modClassifierValidate" sheetId="18" state="veryHidden" r:id="rId18"/>
    <sheet name="modHyp" sheetId="19" state="veryHidden" r:id="rId19"/>
    <sheet name="modList00" sheetId="20" state="veryHidden" r:id="rId20"/>
    <sheet name="modList01" sheetId="21" state="veryHidden" r:id="rId21"/>
    <sheet name="modList02" sheetId="22" state="veryHidden" r:id="rId22"/>
    <sheet name="modList03" sheetId="23" state="veryHidden" r:id="rId23"/>
    <sheet name="modfrmDateChoose" sheetId="24" state="veryHidden" r:id="rId24"/>
    <sheet name="modComm" sheetId="25" state="veryHidden" r:id="rId25"/>
    <sheet name="modThisWorkbook" sheetId="26" state="veryHidden" r:id="rId26"/>
    <sheet name="modfrmCheckUpdates" sheetId="27" state="veryHidden" r:id="rId27"/>
    <sheet name="modInfo" sheetId="28" state="veryHidden" r:id="rId28"/>
  </sheets>
  <externalReferences>
    <externalReference r:id="rId31"/>
  </externalReferences>
  <definedNames>
    <definedName name="_xlnm._FilterDatabase" localSheetId="8" hidden="1">'Проверка'!$B$4:$D$4</definedName>
    <definedName name="anscount" hidden="1">1</definedName>
    <definedName name="checkCell_1">'Тарифы'!$D$11:$H$17</definedName>
    <definedName name="checkCell_2">'Параметры'!$D$11:$I$17</definedName>
    <definedName name="checkCell_3">'Ссылки на публикации'!$D$11:$K$14</definedName>
    <definedName name="code">'Инструкция'!$B$2</definedName>
    <definedName name="Date_of_posting_ref">'Ссылки на публикации'!$I$11:$I$14</definedName>
    <definedName name="Date_of_publication_ref">'Ссылки на публикации'!$G$11:$G$14</definedName>
    <definedName name="et_Comm">'et_union'!$14:$14</definedName>
    <definedName name="et_List01">'et_union'!$4:$4</definedName>
    <definedName name="et_List02">'et_union'!$9:$9</definedName>
    <definedName name="et_List03">'et_union'!$20:$22</definedName>
    <definedName name="fil_flag">'Титульный'!$F$15</definedName>
    <definedName name="flag_publication">'Титульный'!$F$10:$F$11</definedName>
    <definedName name="god">'Титульный'!$F$13</definedName>
    <definedName name="Info_FilFlag">'modInfo'!$B$1</definedName>
    <definedName name="Info_PublicationPdf">'modInfo'!$B$5</definedName>
    <definedName name="Info_PublicationWeb">'modInfo'!$B$4</definedName>
    <definedName name="Info_TitlePublication">'modInfo'!$B$2</definedName>
    <definedName name="inn">'Титульный'!$F$18</definedName>
    <definedName name="InstrBlock_1">'Инструкция'!$6:$10</definedName>
    <definedName name="InstrBlock_2">'Инструкция'!$12:$16</definedName>
    <definedName name="InstrBlock_3">'Инструкция'!$18:$21</definedName>
    <definedName name="InstrBlock_4">'Инструкция'!$23:$26</definedName>
    <definedName name="InstrBlock_5">'Инструкция'!$28:$32</definedName>
    <definedName name="InstrBlock_6">'Инструкция'!$34:$38</definedName>
    <definedName name="InstrBlock_7">'Инструкция'!$40:$41</definedName>
    <definedName name="InstrTitle_1">'Инструкция'!$C$5:$F$5</definedName>
    <definedName name="InstrTitle_2">'Инструкция'!$C$11:$F$11</definedName>
    <definedName name="InstrTitle_3">'Инструкция'!$C$17:$F$17</definedName>
    <definedName name="InstrTitle_4">'Инструкция'!$C$22:$F$22</definedName>
    <definedName name="InstrTitle_5">'Инструкция'!$C$27:$F$27</definedName>
    <definedName name="InstrTitle_6">'Инструкция'!$C$33:$F$33</definedName>
    <definedName name="InstrTitle_7">'Инструкция'!$C$39:$F$39</definedName>
    <definedName name="ipr_pub">'Ссылки на публикации'!$D$11:$K$13</definedName>
    <definedName name="ist_fin_list">'TEHSHEET'!$E$2:$E$6</definedName>
    <definedName name="kind_of_the_method_of_tariff_setting">'TEHSHEET'!$G$2:$G$4</definedName>
    <definedName name="kpp">'Титульный'!$F$19</definedName>
    <definedName name="List01_note_3">'Тарифы'!$19:$19</definedName>
    <definedName name="List01_note_5">'Тарифы'!$19:$20</definedName>
    <definedName name="List01_note_6">'Тарифы'!$19:$21</definedName>
    <definedName name="List01_note_7">'Тарифы'!$19:$22</definedName>
    <definedName name="logical">'TEHSHEET'!$D$2:$D$3</definedName>
    <definedName name="MONTH">'TEHSHEET'!$H$2:$H$13</definedName>
    <definedName name="nameSource_strPublication_1">'Ссылки на публикации'!$F$12</definedName>
    <definedName name="nds">'Титульный'!$F$23</definedName>
    <definedName name="org">'Титульный'!$F$17</definedName>
    <definedName name="Org_Address">'Титульный'!$F$26:$F$27</definedName>
    <definedName name="Org_buhg">'Титульный'!$F$34:$F$35</definedName>
    <definedName name="Org_main">'Титульный'!$F$30:$F$31</definedName>
    <definedName name="Org_otv_lico">'Титульный'!$F$38:$F$41</definedName>
    <definedName name="P19_T1_Protect" hidden="1">P5_T1_Protect,P6_T1_Protect,P7_T1_Protect,P8_T1_Protect,P9_T1_Protect,P10_T1_Protect,P11_T1_Protect,P12_T1_Protect,P13_T1_Protect,P14_T1_Protect</definedName>
    <definedName name="pDel_Comm">'Комментарии'!$C$12:$C$13</definedName>
    <definedName name="pDel_List01_1">'Тарифы'!$C$11:$C$17</definedName>
    <definedName name="pDel_List02">'Параметры'!$A$11:$A$17</definedName>
    <definedName name="pDel_List03">'Ссылки на публикации'!$C$11:$C$14</definedName>
    <definedName name="PDF_copy">'Ссылки на публикации'!$J$11:$J$14</definedName>
    <definedName name="period_list">'TEHSHEET'!$F$2:$F$5</definedName>
    <definedName name="pIns_Comm">'Комментарии'!$E$13</definedName>
    <definedName name="pIns_List01_1">'Тарифы'!$E$17</definedName>
    <definedName name="pIns_List02">'Параметры'!$E$17</definedName>
    <definedName name="pIns_List03">'Ссылки на публикации'!$E$14</definedName>
    <definedName name="Posting_ref">'Ссылки на публикации'!$H$11:$J$14</definedName>
    <definedName name="REESTR_ORG_RANGE">'REESTR_ORG'!$A$2:$K$79</definedName>
    <definedName name="REGION">'TEHSHEET'!$A$2:$A$85</definedName>
    <definedName name="region_name">'Титульный'!$F$7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TECH_ORG_ID">'Титульный'!$F$1</definedName>
    <definedName name="vdet">'Титульный'!$F$21</definedName>
    <definedName name="version">'Инструкция'!$B$3</definedName>
    <definedName name="Website_address_internet">'Ссылки на публикации'!$K$11:$K$14</definedName>
    <definedName name="year_list">'TEHSHEET'!$C$2:$C$6</definedName>
  </definedNames>
  <calcPr fullCalcOnLoad="1"/>
</workbook>
</file>

<file path=xl/sharedStrings.xml><?xml version="1.0" encoding="utf-8"?>
<sst xmlns="http://schemas.openxmlformats.org/spreadsheetml/2006/main" count="1209" uniqueCount="590">
  <si>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</si>
  <si>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</si>
  <si>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</si>
  <si>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</si>
  <si>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</si>
  <si>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</si>
  <si>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</si>
  <si>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</si>
  <si>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●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</si>
  <si>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</si>
  <si>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</si>
  <si>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</si>
  <si>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</si>
  <si>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</si>
  <si>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</si>
  <si>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</si>
  <si>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</si>
  <si>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</si>
  <si>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</si>
  <si>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</si>
  <si>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</si>
  <si>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</si>
  <si>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</si>
  <si>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</si>
  <si>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</si>
  <si>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</si>
  <si>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</si>
  <si>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</si>
  <si>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</si>
  <si>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</si>
  <si>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</si>
  <si>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Инструкция по обновлению шаблона</t>
  </si>
  <si>
    <t>Если компьютер имеет подключение к Интернет, можно автоматически проверять наличие доступных обновлений. Выберите способ оповещения о наличии обновлений для шаблона:</t>
  </si>
  <si>
    <t>Дата/Время</t>
  </si>
  <si>
    <t>Сообщение</t>
  </si>
  <si>
    <t>Статус</t>
  </si>
  <si>
    <t>modClassifierValidate</t>
  </si>
  <si>
    <t>modList01</t>
  </si>
  <si>
    <t>Обновление</t>
  </si>
  <si>
    <t>Лог обновления</t>
  </si>
  <si>
    <t>modReestr</t>
  </si>
  <si>
    <t>modUpdTemplMain</t>
  </si>
  <si>
    <t>modList00</t>
  </si>
  <si>
    <t>1.  Технические требования</t>
  </si>
  <si>
    <t>Юридический адрес</t>
  </si>
  <si>
    <t>Почтовый адрес</t>
  </si>
  <si>
    <t>2.  Условные обозначения</t>
  </si>
  <si>
    <t>3.  Работа с реестрами</t>
  </si>
  <si>
    <t>4.  Работа с листом "Проверка"</t>
  </si>
  <si>
    <t>5.  Консультации по заполнению шаблона</t>
  </si>
  <si>
    <t>Наименование организации</t>
  </si>
  <si>
    <t>6.  Методология заполнения</t>
  </si>
  <si>
    <t>Техническая и методологическая поддержка:</t>
  </si>
  <si>
    <t>http://support.eias.ru/index.php?a=add&amp;catid=5</t>
  </si>
  <si>
    <t>Вид деятельности</t>
  </si>
  <si>
    <t>Адрес регулируемой организации</t>
  </si>
  <si>
    <t>заемные средства</t>
  </si>
  <si>
    <t>Технические требования:</t>
  </si>
  <si>
    <t>• на рабочем месте должен быть установлен MS Office 2003 SP3, 2007 SP3, 2010 с полной версией MS Excel</t>
  </si>
  <si>
    <t xml:space="preserve">• макросы во время работы должны быть включены </t>
  </si>
  <si>
    <t>• для корректной работы шаблона рекомендуется выбрать низкий уровень безопасности</t>
  </si>
  <si>
    <t>Чтобы проверить наличие обновлений, нажмите кнопку «Обновить текущую версию шаблона». Лог обновления и статусные сообщения дублируются на листе «Лог обновления».</t>
  </si>
  <si>
    <t>modList02</t>
  </si>
  <si>
    <t>ist_fin_list</t>
  </si>
  <si>
    <t>logical</t>
  </si>
  <si>
    <t>да</t>
  </si>
  <si>
    <t>нет</t>
  </si>
  <si>
    <t>собственные средства</t>
  </si>
  <si>
    <t>федеральный бюджет</t>
  </si>
  <si>
    <t>year_list</t>
  </si>
  <si>
    <t>2014</t>
  </si>
  <si>
    <t>2015</t>
  </si>
  <si>
    <t>2016</t>
  </si>
  <si>
    <t>бюджет субъекта РФ</t>
  </si>
  <si>
    <t xml:space="preserve">бюджет муниципального образования </t>
  </si>
  <si>
    <t>period_list</t>
  </si>
  <si>
    <t>1 год</t>
  </si>
  <si>
    <t>от 1 года до 3 лет</t>
  </si>
  <si>
    <t>от 3 лет до 5 лет</t>
  </si>
  <si>
    <t>более 5 лет</t>
  </si>
  <si>
    <t>et_union</t>
  </si>
  <si>
    <t>t</t>
  </si>
  <si>
    <t xml:space="preserve"> • на рабочем месте должен быть установлен MS Office 2003, 2007, 2010 с полной версией MS Excel</t>
  </si>
  <si>
    <t xml:space="preserve"> • для корректной работы шаблона требуется выбрать низкий уровень безопасности</t>
  </si>
  <si>
    <t>(В меню MS Excel 2003: Сервис | Макрос | Безопасность | выбрать нижний пункт «Низкая безопасность» | OK)</t>
  </si>
  <si>
    <t>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</t>
  </si>
  <si>
    <t>u</t>
  </si>
  <si>
    <t>Типы ячеек:</t>
  </si>
  <si>
    <t xml:space="preserve"> - обязательные для заполнения;</t>
  </si>
  <si>
    <t xml:space="preserve"> - предназначенные для заполнения;</t>
  </si>
  <si>
    <t xml:space="preserve"> - с формулами и константами или заполняемые автоматически (например, при выборе организации);</t>
  </si>
  <si>
    <t>Пояснение к заполнению (необходимо нажимать один раз).</t>
  </si>
  <si>
    <t>Если в предложенном Вам списке необходимая организация (МР/МО) отсутствует, обновите реестр с помощью кнопки «Обновить реестр организаций» («Обновить реестр МО»).</t>
  </si>
  <si>
    <t xml:space="preserve">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443)). </t>
  </si>
  <si>
    <t>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</si>
  <si>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</si>
  <si>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заполнения. </t>
  </si>
  <si>
    <t>• Если какая-то ячейка не удовлетворяет условию проверки, на лист «Проверка» добавляется гиперссылка на данную ячейку и указывается причина ошибки.</t>
  </si>
  <si>
    <t xml:space="preserve">• В колонке «Статус»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</si>
  <si>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системой.</t>
  </si>
  <si>
    <t>E-mail:</t>
  </si>
  <si>
    <t>Web-сайт:</t>
  </si>
  <si>
    <t>http://eias.ru/?page=show_templates</t>
  </si>
  <si>
    <t>http://eias.ru/files/distr/libs_for_templates_setup.rar</t>
  </si>
  <si>
    <t>для устранения ошибок (напр., "Compile error in hidden module")</t>
  </si>
  <si>
    <r>
      <t xml:space="preserve"> • макросы во время работы должны быть включены </t>
    </r>
    <r>
      <rPr>
        <b/>
        <sz val="10"/>
        <color indexed="8"/>
        <rFont val="Tahoma"/>
        <family val="2"/>
      </rPr>
      <t>(!)</t>
    </r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</si>
  <si>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</si>
  <si>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</si>
  <si>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</si>
  <si>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</si>
  <si>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</si>
  <si>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</si>
  <si>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</si>
  <si>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</si>
  <si>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</si>
  <si>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</si>
  <si>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</si>
  <si>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</si>
  <si>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</si>
  <si>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</si>
  <si>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</si>
  <si>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</si>
  <si>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</si>
  <si>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</si>
  <si>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</si>
  <si>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</si>
  <si>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</si>
  <si>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</si>
  <si>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</si>
  <si>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</si>
  <si>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</si>
  <si>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</si>
  <si>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</si>
  <si>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</si>
  <si>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</si>
  <si>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</si>
  <si>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</si>
  <si>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</si>
  <si>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</si>
  <si>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</si>
  <si>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</si>
  <si>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</si>
  <si>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</si>
  <si>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</si>
  <si>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</si>
  <si>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</si>
  <si>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</si>
  <si>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</si>
  <si>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</si>
  <si>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</si>
  <si>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</si>
  <si>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</si>
  <si>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</si>
  <si>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</si>
  <si>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</si>
  <si>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</si>
  <si>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</si>
  <si>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</si>
  <si>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</si>
  <si>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</si>
  <si>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</si>
  <si>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</si>
  <si>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</si>
  <si>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</si>
  <si>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</si>
  <si>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</si>
  <si>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</si>
  <si>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</si>
  <si>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</si>
  <si>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</si>
  <si>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</si>
  <si>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</si>
  <si>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</si>
  <si>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</si>
  <si>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</si>
  <si>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</si>
  <si>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</si>
  <si>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</si>
  <si>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</si>
  <si>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</si>
  <si>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</si>
  <si>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</si>
  <si>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</si>
  <si>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</si>
  <si>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</si>
  <si>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</si>
  <si>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</si>
  <si>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</si>
  <si>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</si>
  <si>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</si>
  <si>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2017</t>
  </si>
  <si>
    <t>2018</t>
  </si>
  <si>
    <t>НДС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</si>
  <si>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</si>
  <si>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</si>
  <si>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</si>
  <si>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</si>
  <si>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</si>
  <si>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</si>
  <si>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</si>
  <si>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</si>
  <si>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Предложения о размере цен (тарифов)</t>
  </si>
  <si>
    <t>Год</t>
  </si>
  <si>
    <t>Двухставочный тариф (без НДС)</t>
  </si>
  <si>
    <t>ставка за содержание электрических сетей</t>
  </si>
  <si>
    <t>ставка на оплату технологического расхода (потерь)</t>
  </si>
  <si>
    <t>Одноставочный тариф (без НДС)</t>
  </si>
  <si>
    <t>руб./МВт·мес.</t>
  </si>
  <si>
    <t>руб./МВт·ч</t>
  </si>
  <si>
    <t>et_List01</t>
  </si>
  <si>
    <t>Базовый уровень подконтрольных расходов</t>
  </si>
  <si>
    <t>Величина технологического расхода (потерь) электрической энергии</t>
  </si>
  <si>
    <t>Уровень надежности реализуемых товаров (услуг)</t>
  </si>
  <si>
    <t>%</t>
  </si>
  <si>
    <t>млн.руб.</t>
  </si>
  <si>
    <t>Уровень качества реализуемых товаров (услуг)</t>
  </si>
  <si>
    <r>
      <t xml:space="preserve">Долгосрочные параметры регулирования
</t>
    </r>
    <r>
      <rPr>
        <sz val="10"/>
        <rFont val="Tahoma"/>
        <family val="2"/>
      </rPr>
      <t>(при применении метода доходности инвестированного капитала или метода долгосрочной необходимой валовой выручки)</t>
    </r>
  </si>
  <si>
    <t>Тарифы</t>
  </si>
  <si>
    <t>Параметры</t>
  </si>
  <si>
    <t>метод экономически обоснованных расходов</t>
  </si>
  <si>
    <t>метод индексации на основе долгосрочных параметров</t>
  </si>
  <si>
    <t>метод доходности инвестированного капитала</t>
  </si>
  <si>
    <t>метод установления тарифа
/kind_of_the_method_of_tariff_setting/</t>
  </si>
  <si>
    <t>et_List02</t>
  </si>
  <si>
    <t>**</t>
  </si>
  <si>
    <t>***</t>
  </si>
  <si>
    <t>****</t>
  </si>
  <si>
    <t>*</t>
  </si>
  <si>
    <t>modThisWorkbook</t>
  </si>
  <si>
    <t>modfrmCheckUpdates</t>
  </si>
  <si>
    <t>modInfo</t>
  </si>
  <si>
    <t>Предложение об установлении цен (тарифов) и (или) их предельных уровней субъектами оптового и розничных рынков электрической энергии</t>
  </si>
  <si>
    <t>modComm</t>
  </si>
  <si>
    <t>На листе «Титульный» нужно заполнить все ячейки голубого цвета.</t>
  </si>
  <si>
    <t xml:space="preserve">Внимательно следите за информационными сообщениями на расчетных листах. </t>
  </si>
  <si>
    <t xml:space="preserve">Все необходимые комментарии по всем формам Вы можете отразить на листе «Комментарии». </t>
  </si>
  <si>
    <t>openinfo@eias.ru</t>
  </si>
  <si>
    <t>Задайте отчетный период на листе «Титульный» , выбрав год из списка.</t>
  </si>
  <si>
    <t>Период</t>
  </si>
  <si>
    <t>Источники публикаций</t>
  </si>
  <si>
    <t>Сайт в сети Интернет</t>
  </si>
  <si>
    <t>Печатное издание</t>
  </si>
  <si>
    <t>x</t>
  </si>
  <si>
    <t>Адрес сайта в сети Интернет</t>
  </si>
  <si>
    <t>Ссылка на PDF копии издания</t>
  </si>
  <si>
    <t>Дата печатного издания</t>
  </si>
  <si>
    <t>Номер печатного издания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</si>
  <si>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</si>
  <si>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</si>
  <si>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</si>
  <si>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</si>
  <si>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</si>
  <si>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</si>
  <si>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При применении метода доходности инвестированного капитала или метода долгосрочной необходимой валовой выручки.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</si>
  <si>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</si>
  <si>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</si>
  <si>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</si>
  <si>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</si>
  <si>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</si>
  <si>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</si>
  <si>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</si>
  <si>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</si>
  <si>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</si>
  <si>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</si>
  <si>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</si>
  <si>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</si>
  <si>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</si>
  <si>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</si>
  <si>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</si>
  <si>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</si>
  <si>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Сопроводительные материалы необходимо загружать с помощью "ЕИАС Мониторинг".</t>
  </si>
  <si>
    <t>Инструкция:</t>
  </si>
  <si>
    <t>http://eias.ru/files/shablon/manual_loading_through_monitoring.pdf</t>
  </si>
  <si>
    <t>7.  Сопроводительные материалы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</si>
  <si>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п.7</t>
  </si>
  <si>
    <t>modList03</t>
  </si>
  <si>
    <t>modfrmDateChoose</t>
  </si>
  <si>
    <r>
      <t xml:space="preserve">Ссылки на публикации
</t>
    </r>
    <r>
      <rPr>
        <sz val="10"/>
        <rFont val="Tahoma"/>
        <family val="2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</si>
  <si>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регион. После выбора региона в шаблоне отобразятся листы для заполнения.</t>
  </si>
  <si>
    <t>Информация о предложении о размере цен (тарифов), долгосрочных параметров регулирования*, подлежащих регулированию</t>
  </si>
  <si>
    <t>Проверка доступных обновлений...</t>
  </si>
  <si>
    <t>Информация</t>
  </si>
  <si>
    <t>Нет доступных обновлений для шаблона с кодом EE.OPEN.INFO.REQUEST!</t>
  </si>
  <si>
    <t>Сетевая компания</t>
  </si>
  <si>
    <t>О</t>
  </si>
  <si>
    <t>Предупреждение</t>
  </si>
  <si>
    <t>a</t>
  </si>
  <si>
    <t>Титульный!F11</t>
  </si>
  <si>
    <t>Не указан источник информации: 'Печатное издание' на листе 'Титульный'!</t>
  </si>
  <si>
    <t>Ссылки на публикации!K12</t>
  </si>
  <si>
    <t>1,0102</t>
  </si>
  <si>
    <t>732701001</t>
  </si>
  <si>
    <t>ООО "Объединенные электрические сети"</t>
  </si>
  <si>
    <t>7327067503</t>
  </si>
  <si>
    <t>Айнетдинов Ильдар Фарукович</t>
  </si>
  <si>
    <t>Директор</t>
  </si>
  <si>
    <t>432045, Ульяновская область, г. Ульяновск, ул. Герасимова, дом № 10Р</t>
  </si>
  <si>
    <t>Иванова Наталья Ивановна</t>
  </si>
  <si>
    <t>Мурзаков Дмитрий Сергеевич</t>
  </si>
  <si>
    <t>Начальник ОРУ</t>
  </si>
  <si>
    <t>8422 58-55-40</t>
  </si>
  <si>
    <t>oes73@yandex.ru</t>
  </si>
  <si>
    <t>0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</si>
  <si>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</si>
  <si>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</si>
  <si>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</si>
  <si>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</si>
  <si>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</si>
  <si>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</si>
  <si>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</si>
  <si>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</si>
  <si>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</si>
  <si>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</si>
  <si>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город Ульяновск</t>
  </si>
  <si>
    <t>73701000</t>
  </si>
  <si>
    <t>73701001</t>
  </si>
  <si>
    <t>26319990</t>
  </si>
  <si>
    <t>ЗАО "Авиастар - ОПЭ"</t>
  </si>
  <si>
    <t>7328033112</t>
  </si>
  <si>
    <t>732801001</t>
  </si>
  <si>
    <t>26319955</t>
  </si>
  <si>
    <t>ЗАО "Авиастар-СП"</t>
  </si>
  <si>
    <t>7328032711</t>
  </si>
  <si>
    <t>730350001</t>
  </si>
  <si>
    <t>27159058</t>
  </si>
  <si>
    <t>ЗАО "Авиастар-СП" Д.У.</t>
  </si>
  <si>
    <t>730350011</t>
  </si>
  <si>
    <t/>
  </si>
  <si>
    <t>26516013</t>
  </si>
  <si>
    <t>ЗАО "МАРЭМ+"</t>
  </si>
  <si>
    <t>7704181109</t>
  </si>
  <si>
    <t>770401001</t>
  </si>
  <si>
    <t>Сбытовая компания</t>
  </si>
  <si>
    <t>город Новоульяновск</t>
  </si>
  <si>
    <t>73715000</t>
  </si>
  <si>
    <t>73715001</t>
  </si>
  <si>
    <t>27119761</t>
  </si>
  <si>
    <t>ЗАО "Ульяновскцемент"</t>
  </si>
  <si>
    <t>7321000069</t>
  </si>
  <si>
    <t>732101001</t>
  </si>
  <si>
    <t>ЭСО</t>
  </si>
  <si>
    <t>26319987</t>
  </si>
  <si>
    <t>ИП Федоров Андрей Семенович</t>
  </si>
  <si>
    <t>732800976107</t>
  </si>
  <si>
    <t>111111111</t>
  </si>
  <si>
    <t>26496069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</si>
  <si>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</si>
  <si>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</si>
  <si>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</si>
  <si>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26319959</t>
  </si>
  <si>
    <t>МУП "Ульяновская городская электросеть"</t>
  </si>
  <si>
    <t>7303003290</t>
  </si>
  <si>
    <t>732501001</t>
  </si>
  <si>
    <t>26407514</t>
  </si>
  <si>
    <t>МУП "Ульяновскводоканал"</t>
  </si>
  <si>
    <t>7303005240</t>
  </si>
  <si>
    <t>26631332</t>
  </si>
  <si>
    <t>МУП "Электрические сети"</t>
  </si>
  <si>
    <t>7321307580</t>
  </si>
  <si>
    <t>26524393</t>
  </si>
  <si>
    <t>ОАО "АтомЭнергоСбыт"</t>
  </si>
  <si>
    <t>7704228075</t>
  </si>
  <si>
    <t>772501001</t>
  </si>
  <si>
    <t>26359393</t>
  </si>
  <si>
    <t>ОАО "Волжская ТГК"</t>
  </si>
  <si>
    <t>6315376946</t>
  </si>
  <si>
    <t>732702002</t>
  </si>
  <si>
    <t>Региональная генерация</t>
  </si>
  <si>
    <t>Станция - поставщик ЭЭ</t>
  </si>
  <si>
    <t>город Димитровград</t>
  </si>
  <si>
    <t>73705000</t>
  </si>
  <si>
    <t>73705001</t>
  </si>
  <si>
    <t>26319988</t>
  </si>
  <si>
    <t>ОАО "ГНЦ НИИАР"</t>
  </si>
  <si>
    <t>7302040242</t>
  </si>
  <si>
    <t>26319961</t>
  </si>
  <si>
    <t>ОАО "Комета"</t>
  </si>
  <si>
    <t>7328020466</t>
  </si>
  <si>
    <t>26809138</t>
  </si>
  <si>
    <t>ОАО "МРСК Волги"</t>
  </si>
  <si>
    <t>6450925977</t>
  </si>
  <si>
    <t>645001001</t>
  </si>
  <si>
    <t>26319960</t>
  </si>
  <si>
    <t>ОАО "МРСК Волги"-филиал "Ульяновские  распределительные сети"</t>
  </si>
  <si>
    <t>732702001</t>
  </si>
  <si>
    <t>26619652</t>
  </si>
  <si>
    <t>ОАО "Новоульяновский завод ЖБИ"</t>
  </si>
  <si>
    <t>7303025825</t>
  </si>
  <si>
    <t>26617350</t>
  </si>
  <si>
    <t>ОАО "Оборонэнергосбыт"</t>
  </si>
  <si>
    <t>7704731218</t>
  </si>
  <si>
    <t>26319962</t>
  </si>
  <si>
    <t>ОАО "УТЕС"</t>
  </si>
  <si>
    <t>7303006406</t>
  </si>
  <si>
    <t>26319963</t>
  </si>
  <si>
    <t>ОАО "Ульяновская сетевая компания"</t>
  </si>
  <si>
    <t>7326027025</t>
  </si>
  <si>
    <t>732601001</t>
  </si>
  <si>
    <t>26319978</t>
  </si>
  <si>
    <t>ОАО "Ульяновский комбинат строительных материалов"</t>
  </si>
  <si>
    <t>7327004408</t>
  </si>
  <si>
    <t>26319965</t>
  </si>
  <si>
    <t>ОАО "Ульяновский патронный завод"</t>
  </si>
  <si>
    <t>7328500127</t>
  </si>
  <si>
    <t>26319986</t>
  </si>
  <si>
    <t>ОАО "Ульяновский речной порт"</t>
  </si>
  <si>
    <t>7303005770</t>
  </si>
  <si>
    <t>26318986</t>
  </si>
  <si>
    <t>ОАО "Ульяновскэнерго"</t>
  </si>
  <si>
    <t>7327012462</t>
  </si>
  <si>
    <t>26832761</t>
  </si>
  <si>
    <t>ОАО "ФСК ЕЭС"</t>
  </si>
  <si>
    <t>4716016979</t>
  </si>
  <si>
    <t>772801001</t>
  </si>
  <si>
    <t>26810085</t>
  </si>
  <si>
    <t>ОАО "Центрэнергокомплекс"</t>
  </si>
  <si>
    <t>7709420015</t>
  </si>
  <si>
    <t>770901001</t>
  </si>
  <si>
    <t>26837653</t>
  </si>
  <si>
    <t>ОАО ГК «ТНС энерго»</t>
  </si>
  <si>
    <t>7705541227</t>
  </si>
  <si>
    <t>770201001</t>
  </si>
  <si>
    <t>26407515</t>
  </si>
  <si>
    <t>ООО "АВИС"</t>
  </si>
  <si>
    <t>7327049487</t>
  </si>
  <si>
    <t>27444516</t>
  </si>
  <si>
    <t>ООО "Бизнес Лэнд"</t>
  </si>
  <si>
    <t>7325107937</t>
  </si>
  <si>
    <t>26318987</t>
  </si>
  <si>
    <t>ООО "ДЭСК"</t>
  </si>
  <si>
    <t>7302034351</t>
  </si>
  <si>
    <t>730201001</t>
  </si>
  <si>
    <t>Инзенский муниципальный район</t>
  </si>
  <si>
    <t>73610000</t>
  </si>
  <si>
    <t>Инзенское городское поселение</t>
  </si>
  <si>
    <t>73610101</t>
  </si>
  <si>
    <t>26319979</t>
  </si>
  <si>
    <t>ООО "Инза Сервис"</t>
  </si>
  <si>
    <t>7306006330</t>
  </si>
  <si>
    <t>730601001</t>
  </si>
  <si>
    <t>26838513</t>
  </si>
  <si>
    <t>ООО "Инзенские районные электрические сети"</t>
  </si>
  <si>
    <t>7326034008</t>
  </si>
  <si>
    <t>27548299</t>
  </si>
  <si>
    <t>ООО "Композит-Энерго"</t>
  </si>
  <si>
    <t>7326038595</t>
  </si>
  <si>
    <t>26803943</t>
  </si>
  <si>
    <t>ООО "Лесэнерго"</t>
  </si>
  <si>
    <t>6318100093</t>
  </si>
  <si>
    <t>631201001</t>
  </si>
  <si>
    <t>27667971</t>
  </si>
  <si>
    <t>ООО "МагнитЭнерго"</t>
  </si>
  <si>
    <t>7715902899</t>
  </si>
  <si>
    <t>771501001</t>
  </si>
  <si>
    <t>26522205</t>
  </si>
  <si>
    <t>ООО "Межрегиональная энергосбытовая компания" (ООО "Межрегионсбыт")</t>
  </si>
  <si>
    <t>7704550388</t>
  </si>
  <si>
    <t>773001001</t>
  </si>
  <si>
    <t>27994437</t>
  </si>
  <si>
    <t>ООО "Меркурий"</t>
  </si>
  <si>
    <t>7302033936</t>
  </si>
  <si>
    <t>28136693</t>
  </si>
  <si>
    <t>ООО "НИИАР-ГЕНЕРАЦИЯ"</t>
  </si>
  <si>
    <t>7329008990</t>
  </si>
  <si>
    <t>732901001</t>
  </si>
  <si>
    <t>28447816</t>
  </si>
  <si>
    <t>ООО "ОНИК"</t>
  </si>
  <si>
    <t>7325099108</t>
  </si>
  <si>
    <t>28447785</t>
  </si>
  <si>
    <t>26838492</t>
  </si>
  <si>
    <t>ООО "ПАРК"</t>
  </si>
  <si>
    <t>7302040073</t>
  </si>
  <si>
    <t>26578036</t>
  </si>
  <si>
    <t>ООО "Паритет"</t>
  </si>
  <si>
    <t>7310008789</t>
  </si>
  <si>
    <t>27542420</t>
  </si>
  <si>
    <t>ООО "Поволжские Электрические сети"</t>
  </si>
  <si>
    <t>7325103731</t>
  </si>
  <si>
    <t>26503168</t>
  </si>
  <si>
    <t>ООО "ПромЭнерго"</t>
  </si>
  <si>
    <t>6316136633</t>
  </si>
  <si>
    <t>631601001</t>
  </si>
  <si>
    <t>27666778</t>
  </si>
  <si>
    <t>ООО "РТ-Энерготрейдинг"</t>
  </si>
  <si>
    <t>7729667652</t>
  </si>
  <si>
    <t>772901001</t>
  </si>
  <si>
    <t>26502786</t>
  </si>
  <si>
    <t>ООО "РУСЭНЕРГОСБЫТ"</t>
  </si>
  <si>
    <t>7706284124</t>
  </si>
  <si>
    <t>770601001</t>
  </si>
  <si>
    <t>27994377</t>
  </si>
  <si>
    <t>ООО "Распределительные электрические сети"</t>
  </si>
  <si>
    <t>7325116811</t>
  </si>
  <si>
    <t>26318820</t>
  </si>
  <si>
    <t>ООО "Региональная энергосбытовая компания" (ОПП)</t>
  </si>
  <si>
    <t>4633017746</t>
  </si>
  <si>
    <t>463301001</t>
  </si>
  <si>
    <t>26406211</t>
  </si>
  <si>
    <t>ООО "Русэнергоресурс"</t>
  </si>
  <si>
    <t>7706288496</t>
  </si>
  <si>
    <t>26630924</t>
  </si>
  <si>
    <t>ООО "СПМ - ЭНЕРГО ПЛЮС"</t>
  </si>
  <si>
    <t>7327054310</t>
  </si>
  <si>
    <t>Барышский муниципальный район</t>
  </si>
  <si>
    <t>73604000</t>
  </si>
  <si>
    <t>Барышское городское поселение</t>
  </si>
  <si>
    <t>73604101</t>
  </si>
  <si>
    <t>28059368</t>
  </si>
  <si>
    <t>ООО "Сети Барыш"</t>
  </si>
  <si>
    <t>7306037032</t>
  </si>
  <si>
    <t>26319966</t>
  </si>
  <si>
    <t>ООО "Симбирск Мука"</t>
  </si>
  <si>
    <t>7327038742</t>
  </si>
  <si>
    <t>28497822</t>
  </si>
  <si>
    <t>ООО "Симбирская Сетевая Компания"</t>
  </si>
  <si>
    <t>7326044380</t>
  </si>
  <si>
    <t>26824676</t>
  </si>
  <si>
    <t>ООО "Симбирская энергосбытовая номинация"</t>
  </si>
  <si>
    <t>7328500977</t>
  </si>
  <si>
    <t>26619547</t>
  </si>
  <si>
    <t>ООО "Спецмашстрой"</t>
  </si>
  <si>
    <t>7325087800</t>
  </si>
  <si>
    <t>26319957</t>
  </si>
  <si>
    <t>ООО "Стройэнергоремонт"</t>
  </si>
  <si>
    <t>7327003845</t>
  </si>
  <si>
    <t>26497668</t>
  </si>
  <si>
    <t>ООО "Транснефтьэнерго"</t>
  </si>
  <si>
    <t>7703552167</t>
  </si>
  <si>
    <t>772301001</t>
  </si>
  <si>
    <t>27148292</t>
  </si>
  <si>
    <t>ООО "Форвард"</t>
  </si>
  <si>
    <t>7327057840</t>
  </si>
  <si>
    <t>26512589</t>
  </si>
  <si>
    <t>ООО "ЭСК "Энергосервис"</t>
  </si>
  <si>
    <t>4211016825</t>
  </si>
  <si>
    <t>783901001</t>
  </si>
  <si>
    <t>27994447</t>
  </si>
  <si>
    <t>ООО "ЭлектроСеть"</t>
  </si>
  <si>
    <t>7325108909</t>
  </si>
  <si>
    <t>28493606</t>
  </si>
  <si>
    <t>ООО "Энергетическая компания "СТИ"</t>
  </si>
  <si>
    <t>7810786145</t>
  </si>
  <si>
    <t>27994427</t>
  </si>
  <si>
    <t>ООО "Энерго-Альянс"</t>
  </si>
  <si>
    <t>7325117036</t>
  </si>
  <si>
    <t>26407516</t>
  </si>
  <si>
    <t>ООО "ЭнергоХолдинг"</t>
  </si>
  <si>
    <t>7327050845</t>
  </si>
  <si>
    <t>27542401</t>
  </si>
  <si>
    <t>ООО "ЭнергоХолдинг-Н"</t>
  </si>
  <si>
    <t>7325106404</t>
  </si>
  <si>
    <t>27752306</t>
  </si>
  <si>
    <t>ООО "Энергопром ГРУПП"</t>
  </si>
  <si>
    <t>7327063509</t>
  </si>
  <si>
    <t>26630939</t>
  </si>
  <si>
    <t>ООО "Энергосеть"</t>
  </si>
  <si>
    <t>7325099411</t>
  </si>
  <si>
    <t>26783198</t>
  </si>
  <si>
    <t>ООО "Энергострим - Энергосбыт"</t>
  </si>
  <si>
    <t>7724669350</t>
  </si>
  <si>
    <t>28135920</t>
  </si>
  <si>
    <t>ООО "ЯВВА"</t>
  </si>
  <si>
    <t>7328071220</t>
  </si>
  <si>
    <t>27994367</t>
  </si>
  <si>
    <t>ООО «Энергомодуль»</t>
  </si>
  <si>
    <t>7325117484</t>
  </si>
  <si>
    <t>27873277</t>
  </si>
  <si>
    <t>ООО СК "СПМ-Энерго"</t>
  </si>
  <si>
    <t>7327055025</t>
  </si>
  <si>
    <t>26518665</t>
  </si>
  <si>
    <t>Саратовский филиал ООО "Газпром энерго"</t>
  </si>
  <si>
    <t>7736186950</t>
  </si>
  <si>
    <t>645302001</t>
  </si>
  <si>
    <t>26319974</t>
  </si>
  <si>
    <t>ФГБОУ ВПО УВАУ ГА (И)</t>
  </si>
  <si>
    <t>7303002000</t>
  </si>
  <si>
    <t>26319975</t>
  </si>
  <si>
    <t>ФГУ ИК-8 УФСИН России по Ульяновской области</t>
  </si>
  <si>
    <t>7328028722</t>
  </si>
  <si>
    <t>26319977</t>
  </si>
  <si>
    <t>ФГУП "31 Арсенал" МО РФ</t>
  </si>
  <si>
    <t>7328044379</t>
  </si>
  <si>
    <t>27321299</t>
  </si>
  <si>
    <t>филиал "Приволжский" ОАО "Оборонэнерго"</t>
  </si>
  <si>
    <t>7704726225</t>
  </si>
  <si>
    <t>631743001</t>
  </si>
  <si>
    <t>Сайт ООО "ОЭС"</t>
  </si>
  <si>
    <t>18.04.2014</t>
  </si>
  <si>
    <t>www.oes73.ru</t>
  </si>
  <si>
    <t>Не верно указана гиперссылка в поле 'Адрес сайта в сети Интернет' на листе 'Ссылки на публикации'!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</si>
</sst>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[Red]\(&quot;$&quot;#,##0\)"/>
  </numFmts>
  <fonts count="6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u val="single"/>
      <sz val="20"/>
      <color indexed="56"/>
      <name val="Tahoma"/>
      <family val="2"/>
    </font>
    <font>
      <sz val="18"/>
      <color indexed="9"/>
      <name val="Trebuchet MS"/>
      <family val="2"/>
    </font>
    <font>
      <sz val="20"/>
      <color indexed="56"/>
      <name val="Tahoma"/>
      <family val="2"/>
    </font>
    <font>
      <b/>
      <sz val="12"/>
      <color indexed="8"/>
      <name val="Tahoma"/>
      <family val="2"/>
    </font>
    <font>
      <sz val="11"/>
      <color indexed="8"/>
      <name val="Marlett"/>
      <family val="0"/>
    </font>
    <font>
      <sz val="16"/>
      <color indexed="8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sz val="12"/>
      <name val="Marlett"/>
      <family val="0"/>
    </font>
    <font>
      <b/>
      <sz val="9"/>
      <color indexed="9"/>
      <name val="Tahoma"/>
      <family val="2"/>
    </font>
    <font>
      <u val="single"/>
      <sz val="10"/>
      <color indexed="12"/>
      <name val="Times New Roman Cyr"/>
      <family val="0"/>
    </font>
    <font>
      <b/>
      <u val="single"/>
      <sz val="9"/>
      <name val="Tahoma"/>
      <family val="2"/>
    </font>
    <font>
      <sz val="11"/>
      <color indexed="55"/>
      <name val="Wingdings 2"/>
      <family val="1"/>
    </font>
    <font>
      <u val="single"/>
      <sz val="9"/>
      <color indexed="36"/>
      <name val="Tahoma"/>
      <family val="2"/>
    </font>
    <font>
      <b/>
      <u val="single"/>
      <sz val="10"/>
      <color indexed="12"/>
      <name val="Tahoma"/>
      <family val="2"/>
    </font>
    <font>
      <sz val="1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53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9"/>
      <color indexed="8"/>
      <name val="Tahoma"/>
      <family val="0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/>
      <top style="medium">
        <color indexed="22"/>
      </top>
      <bottom/>
    </border>
    <border>
      <left/>
      <right style="thick">
        <color indexed="22"/>
      </right>
      <top style="medium">
        <color indexed="22"/>
      </top>
      <bottom/>
    </border>
    <border>
      <left style="medium">
        <color indexed="22"/>
      </left>
      <right/>
      <top/>
      <bottom/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/>
      <right style="medium">
        <color indexed="44"/>
      </right>
      <top/>
      <bottom style="thin">
        <color indexed="44"/>
      </bottom>
    </border>
    <border>
      <left/>
      <right style="medium">
        <color indexed="44"/>
      </right>
      <top style="thin">
        <color indexed="44"/>
      </top>
      <bottom style="thin">
        <color indexed="44"/>
      </bottom>
    </border>
    <border>
      <left/>
      <right style="medium">
        <color indexed="44"/>
      </right>
      <top style="thin">
        <color indexed="44"/>
      </top>
      <bottom style="medium">
        <color indexed="44"/>
      </bottom>
    </border>
    <border>
      <left style="medium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medium">
        <color indexed="22"/>
      </top>
      <bottom/>
    </border>
    <border>
      <left style="medium">
        <color indexed="44"/>
      </left>
      <right/>
      <top/>
      <bottom/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5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172" fontId="6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0" fontId="14" fillId="2" borderId="1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2" applyBorder="0">
      <alignment horizontal="center" vertical="center" wrapText="1"/>
      <protection/>
    </xf>
    <xf numFmtId="4" fontId="0" fillId="3" borderId="3" applyBorder="0">
      <alignment horizontal="right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9" fillId="0" borderId="0" applyNumberFormat="0" applyFill="0" applyBorder="0" applyAlignment="0" applyProtection="0"/>
  </cellStyleXfs>
  <cellXfs count="246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4" borderId="3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49" applyFont="1" applyAlignment="1" applyProtection="1">
      <alignment vertical="center" wrapText="1"/>
      <protection/>
    </xf>
    <xf numFmtId="49" fontId="12" fillId="0" borderId="0" xfId="49" applyFont="1" applyAlignment="1" applyProtection="1">
      <alignment vertical="center"/>
      <protection/>
    </xf>
    <xf numFmtId="0" fontId="0" fillId="0" borderId="0" xfId="47" applyFont="1" applyAlignment="1" applyProtection="1">
      <alignment horizontal="center" vertical="center"/>
      <protection/>
    </xf>
    <xf numFmtId="0" fontId="4" fillId="0" borderId="0" xfId="47" applyProtection="1">
      <alignment/>
      <protection/>
    </xf>
    <xf numFmtId="0" fontId="4" fillId="0" borderId="0" xfId="47" applyBorder="1" applyProtection="1">
      <alignment/>
      <protection/>
    </xf>
    <xf numFmtId="0" fontId="4" fillId="5" borderId="0" xfId="47" applyFill="1" applyBorder="1" applyProtection="1">
      <alignment/>
      <protection/>
    </xf>
    <xf numFmtId="0" fontId="20" fillId="5" borderId="0" xfId="47" applyNumberFormat="1" applyFont="1" applyFill="1" applyBorder="1" applyAlignment="1" applyProtection="1">
      <alignment horizontal="center" vertical="center" wrapText="1"/>
      <protection/>
    </xf>
    <xf numFmtId="0" fontId="0" fillId="0" borderId="4" xfId="47" applyFont="1" applyFill="1" applyBorder="1" applyAlignment="1" applyProtection="1">
      <alignment horizontal="center" vertical="center" wrapText="1"/>
      <protection/>
    </xf>
    <xf numFmtId="0" fontId="12" fillId="0" borderId="0" xfId="47" applyFont="1" applyAlignment="1" applyProtection="1">
      <alignment horizontal="center" vertical="center" wrapText="1"/>
      <protection/>
    </xf>
    <xf numFmtId="0" fontId="0" fillId="0" borderId="0" xfId="47" applyFont="1" applyAlignment="1" applyProtection="1">
      <alignment vertical="center" wrapText="1"/>
      <protection/>
    </xf>
    <xf numFmtId="0" fontId="0" fillId="0" borderId="0" xfId="47" applyFont="1" applyAlignment="1" applyProtection="1">
      <alignment horizontal="left" vertical="center" wrapText="1"/>
      <protection/>
    </xf>
    <xf numFmtId="0" fontId="0" fillId="0" borderId="0" xfId="47" applyFont="1" applyProtection="1">
      <alignment/>
      <protection/>
    </xf>
    <xf numFmtId="0" fontId="0" fillId="5" borderId="0" xfId="47" applyFont="1" applyFill="1" applyBorder="1" applyProtection="1">
      <alignment/>
      <protection/>
    </xf>
    <xf numFmtId="49" fontId="0" fillId="3" borderId="5" xfId="47" applyNumberFormat="1" applyFont="1" applyFill="1" applyBorder="1" applyAlignment="1" applyProtection="1">
      <alignment horizontal="left" vertical="center" wrapText="1"/>
      <protection locked="0"/>
    </xf>
    <xf numFmtId="0" fontId="0" fillId="0" borderId="0" xfId="47" applyFont="1">
      <alignment/>
      <protection/>
    </xf>
    <xf numFmtId="0" fontId="33" fillId="0" borderId="0" xfId="47" applyFont="1">
      <alignment/>
      <protection/>
    </xf>
    <xf numFmtId="49" fontId="0" fillId="0" borderId="0" xfId="44" applyFont="1" applyProtection="1">
      <alignment vertical="top"/>
      <protection/>
    </xf>
    <xf numFmtId="49" fontId="0" fillId="0" borderId="0" xfId="44" applyProtection="1">
      <alignment vertical="top"/>
      <protection/>
    </xf>
    <xf numFmtId="0" fontId="12" fillId="0" borderId="0" xfId="51" applyNumberFormat="1" applyFont="1" applyFill="1" applyAlignment="1" applyProtection="1">
      <alignment vertical="center" wrapText="1"/>
      <protection/>
    </xf>
    <xf numFmtId="0" fontId="12" fillId="0" borderId="0" xfId="51" applyFont="1" applyFill="1" applyAlignment="1" applyProtection="1">
      <alignment horizontal="left" vertical="center" wrapText="1"/>
      <protection/>
    </xf>
    <xf numFmtId="0" fontId="12" fillId="0" borderId="0" xfId="51" applyFont="1" applyAlignment="1" applyProtection="1">
      <alignment vertical="center" wrapText="1"/>
      <protection/>
    </xf>
    <xf numFmtId="0" fontId="12" fillId="0" borderId="0" xfId="51" applyFont="1" applyAlignment="1" applyProtection="1">
      <alignment horizontal="center" vertical="center" wrapText="1"/>
      <protection/>
    </xf>
    <xf numFmtId="0" fontId="12" fillId="0" borderId="0" xfId="51" applyFont="1" applyFill="1" applyAlignment="1" applyProtection="1">
      <alignment vertical="center" wrapText="1"/>
      <protection/>
    </xf>
    <xf numFmtId="0" fontId="24" fillId="0" borderId="0" xfId="51" applyFont="1" applyAlignment="1" applyProtection="1">
      <alignment vertical="center" wrapText="1"/>
      <protection/>
    </xf>
    <xf numFmtId="0" fontId="0" fillId="5" borderId="0" xfId="51" applyFont="1" applyFill="1" applyBorder="1" applyAlignment="1" applyProtection="1">
      <alignment vertical="center" wrapText="1"/>
      <protection/>
    </xf>
    <xf numFmtId="0" fontId="0" fillId="0" borderId="0" xfId="51" applyFont="1" applyBorder="1" applyAlignment="1" applyProtection="1">
      <alignment vertical="center" wrapText="1"/>
      <protection/>
    </xf>
    <xf numFmtId="0" fontId="0" fillId="0" borderId="0" xfId="51" applyFont="1" applyAlignment="1" applyProtection="1">
      <alignment horizontal="right" vertical="center"/>
      <protection/>
    </xf>
    <xf numFmtId="0" fontId="0" fillId="0" borderId="0" xfId="51" applyFont="1" applyAlignment="1" applyProtection="1">
      <alignment horizontal="center" vertical="center" wrapText="1"/>
      <protection/>
    </xf>
    <xf numFmtId="0" fontId="0" fillId="0" borderId="0" xfId="51" applyFont="1" applyAlignment="1" applyProtection="1">
      <alignment vertical="center" wrapText="1"/>
      <protection/>
    </xf>
    <xf numFmtId="0" fontId="34" fillId="5" borderId="0" xfId="51" applyFont="1" applyFill="1" applyBorder="1" applyAlignment="1" applyProtection="1">
      <alignment vertical="center" wrapText="1"/>
      <protection/>
    </xf>
    <xf numFmtId="0" fontId="9" fillId="5" borderId="0" xfId="51" applyFont="1" applyFill="1" applyBorder="1" applyAlignment="1" applyProtection="1">
      <alignment vertical="center" wrapText="1"/>
      <protection/>
    </xf>
    <xf numFmtId="0" fontId="0" fillId="5" borderId="0" xfId="51" applyFont="1" applyFill="1" applyBorder="1" applyAlignment="1" applyProtection="1">
      <alignment horizontal="right" vertical="center" wrapText="1" indent="1"/>
      <protection/>
    </xf>
    <xf numFmtId="0" fontId="35" fillId="5" borderId="0" xfId="51" applyFont="1" applyFill="1" applyBorder="1" applyAlignment="1" applyProtection="1">
      <alignment horizontal="center" vertical="center" wrapText="1"/>
      <protection/>
    </xf>
    <xf numFmtId="14" fontId="12" fillId="5" borderId="0" xfId="51" applyNumberFormat="1" applyFont="1" applyFill="1" applyBorder="1" applyAlignment="1" applyProtection="1">
      <alignment horizontal="center" vertical="center" wrapText="1"/>
      <protection/>
    </xf>
    <xf numFmtId="0" fontId="12" fillId="5" borderId="0" xfId="51" applyNumberFormat="1" applyFont="1" applyFill="1" applyBorder="1" applyAlignment="1" applyProtection="1">
      <alignment horizontal="center" vertical="center" wrapText="1"/>
      <protection/>
    </xf>
    <xf numFmtId="0" fontId="0" fillId="5" borderId="0" xfId="51" applyNumberFormat="1" applyFont="1" applyFill="1" applyBorder="1" applyAlignment="1" applyProtection="1">
      <alignment horizontal="center" vertical="center" wrapText="1"/>
      <protection/>
    </xf>
    <xf numFmtId="0" fontId="0" fillId="5" borderId="0" xfId="51" applyFont="1" applyFill="1" applyBorder="1" applyAlignment="1" applyProtection="1">
      <alignment horizontal="center" vertical="center" wrapText="1"/>
      <protection/>
    </xf>
    <xf numFmtId="14" fontId="0" fillId="5" borderId="0" xfId="51" applyNumberFormat="1" applyFont="1" applyFill="1" applyBorder="1" applyAlignment="1" applyProtection="1">
      <alignment horizontal="center" vertical="center" wrapText="1"/>
      <protection/>
    </xf>
    <xf numFmtId="0" fontId="24" fillId="0" borderId="0" xfId="51" applyFont="1" applyAlignment="1" applyProtection="1">
      <alignment horizontal="center" vertical="center" wrapText="1"/>
      <protection/>
    </xf>
    <xf numFmtId="0" fontId="36" fillId="5" borderId="0" xfId="51" applyNumberFormat="1" applyFont="1" applyFill="1" applyBorder="1" applyAlignment="1" applyProtection="1">
      <alignment horizontal="center" vertical="center" wrapText="1"/>
      <protection/>
    </xf>
    <xf numFmtId="0" fontId="0" fillId="5" borderId="0" xfId="5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1" applyFont="1" applyFill="1" applyAlignment="1" applyProtection="1">
      <alignment vertical="center"/>
      <protection/>
    </xf>
    <xf numFmtId="49" fontId="0" fillId="5" borderId="0" xfId="51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51" applyFont="1" applyFill="1" applyBorder="1" applyAlignment="1" applyProtection="1">
      <alignment vertical="center" wrapText="1"/>
      <protection/>
    </xf>
    <xf numFmtId="49" fontId="12" fillId="0" borderId="0" xfId="51" applyNumberFormat="1" applyFont="1" applyFill="1" applyBorder="1" applyAlignment="1" applyProtection="1">
      <alignment horizontal="left" vertical="center" wrapText="1"/>
      <protection/>
    </xf>
    <xf numFmtId="49" fontId="34" fillId="5" borderId="0" xfId="51" applyNumberFormat="1" applyFont="1" applyFill="1" applyBorder="1" applyAlignment="1" applyProtection="1">
      <alignment horizontal="center" vertical="center" wrapText="1"/>
      <protection/>
    </xf>
    <xf numFmtId="0" fontId="0" fillId="5" borderId="6" xfId="51" applyFont="1" applyFill="1" applyBorder="1" applyAlignment="1" applyProtection="1">
      <alignment horizontal="right" vertical="center" wrapText="1" indent="1"/>
      <protection/>
    </xf>
    <xf numFmtId="0" fontId="37" fillId="0" borderId="0" xfId="51" applyFont="1" applyAlignment="1" applyProtection="1">
      <alignment vertical="center" wrapText="1"/>
      <protection/>
    </xf>
    <xf numFmtId="0" fontId="0" fillId="6" borderId="4" xfId="47" applyFont="1" applyFill="1" applyBorder="1" applyAlignment="1">
      <alignment horizontal="center" vertical="center"/>
      <protection/>
    </xf>
    <xf numFmtId="49" fontId="0" fillId="4" borderId="7" xfId="51" applyNumberFormat="1" applyFont="1" applyFill="1" applyBorder="1" applyAlignment="1" applyProtection="1">
      <alignment horizontal="center" vertical="center" wrapText="1"/>
      <protection/>
    </xf>
    <xf numFmtId="49" fontId="0" fillId="7" borderId="0" xfId="0" applyFill="1" applyAlignment="1" applyProtection="1">
      <alignment vertical="top"/>
      <protection/>
    </xf>
    <xf numFmtId="0" fontId="25" fillId="0" borderId="0" xfId="0" applyNumberFormat="1" applyFont="1" applyAlignment="1" applyProtection="1">
      <alignment wrapText="1"/>
      <protection/>
    </xf>
    <xf numFmtId="49" fontId="26" fillId="0" borderId="0" xfId="0" applyFont="1" applyAlignment="1" applyProtection="1">
      <alignment wrapText="1"/>
      <protection/>
    </xf>
    <xf numFmtId="49" fontId="26" fillId="0" borderId="0" xfId="0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horizontal="left" vertical="top" wrapText="1"/>
      <protection/>
    </xf>
    <xf numFmtId="49" fontId="20" fillId="0" borderId="0" xfId="0" applyFont="1" applyAlignment="1" applyProtection="1">
      <alignment horizontal="left" wrapText="1"/>
      <protection/>
    </xf>
    <xf numFmtId="49" fontId="27" fillId="0" borderId="0" xfId="0" applyFont="1" applyBorder="1" applyAlignment="1" applyProtection="1">
      <alignment wrapText="1"/>
      <protection/>
    </xf>
    <xf numFmtId="49" fontId="26" fillId="0" borderId="0" xfId="0" applyFont="1" applyBorder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49" fontId="29" fillId="0" borderId="0" xfId="0" applyFont="1" applyBorder="1" applyAlignment="1" applyProtection="1">
      <alignment wrapText="1"/>
      <protection/>
    </xf>
    <xf numFmtId="49" fontId="0" fillId="0" borderId="0" xfId="0" applyFont="1" applyAlignment="1">
      <alignment vertical="center" wrapText="1"/>
    </xf>
    <xf numFmtId="49" fontId="26" fillId="0" borderId="0" xfId="0" applyFont="1" applyBorder="1" applyAlignment="1" applyProtection="1">
      <alignment wrapText="1"/>
      <protection/>
    </xf>
    <xf numFmtId="49" fontId="26" fillId="0" borderId="8" xfId="0" applyFont="1" applyBorder="1" applyAlignment="1" applyProtection="1">
      <alignment wrapText="1"/>
      <protection/>
    </xf>
    <xf numFmtId="49" fontId="31" fillId="0" borderId="9" xfId="0" applyFont="1" applyBorder="1" applyAlignment="1" applyProtection="1">
      <alignment vertical="center" wrapText="1"/>
      <protection/>
    </xf>
    <xf numFmtId="49" fontId="26" fillId="0" borderId="10" xfId="0" applyFont="1" applyBorder="1" applyAlignment="1" applyProtection="1">
      <alignment wrapText="1"/>
      <protection/>
    </xf>
    <xf numFmtId="49" fontId="31" fillId="0" borderId="11" xfId="0" applyFont="1" applyBorder="1" applyAlignment="1" applyProtection="1">
      <alignment vertical="center" wrapText="1"/>
      <protection/>
    </xf>
    <xf numFmtId="49" fontId="32" fillId="0" borderId="0" xfId="0" applyFont="1" applyBorder="1" applyAlignment="1" applyProtection="1">
      <alignment horizontal="left" vertical="center" wrapText="1"/>
      <protection/>
    </xf>
    <xf numFmtId="49" fontId="15" fillId="8" borderId="12" xfId="0" applyFont="1" applyFill="1" applyBorder="1" applyAlignment="1" applyProtection="1">
      <alignment horizontal="center" vertical="center" wrapText="1"/>
      <protection locked="0"/>
    </xf>
    <xf numFmtId="49" fontId="15" fillId="3" borderId="13" xfId="0" applyFont="1" applyFill="1" applyBorder="1" applyAlignment="1" applyProtection="1">
      <alignment horizontal="center" vertical="center" wrapText="1"/>
      <protection locked="0"/>
    </xf>
    <xf numFmtId="49" fontId="15" fillId="4" borderId="14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31" fillId="0" borderId="11" xfId="0" applyFont="1" applyBorder="1" applyAlignment="1">
      <alignment vertical="center" wrapText="1"/>
    </xf>
    <xf numFmtId="49" fontId="0" fillId="0" borderId="0" xfId="0" applyFont="1" applyBorder="1" applyAlignment="1">
      <alignment vertical="top"/>
    </xf>
    <xf numFmtId="49" fontId="26" fillId="0" borderId="15" xfId="0" applyFont="1" applyBorder="1" applyAlignment="1" applyProtection="1">
      <alignment wrapText="1"/>
      <protection/>
    </xf>
    <xf numFmtId="49" fontId="26" fillId="0" borderId="16" xfId="0" applyFont="1" applyBorder="1" applyAlignment="1" applyProtection="1">
      <alignment vertical="center" wrapText="1"/>
      <protection/>
    </xf>
    <xf numFmtId="49" fontId="13" fillId="0" borderId="0" xfId="37" applyNumberFormat="1" applyFill="1" applyBorder="1" applyAlignment="1" applyProtection="1">
      <alignment vertical="center" wrapText="1"/>
      <protection/>
    </xf>
    <xf numFmtId="0" fontId="0" fillId="0" borderId="0" xfId="53" applyFont="1" applyFill="1" applyAlignment="1" applyProtection="1">
      <alignment vertical="center" wrapText="1"/>
      <protection/>
    </xf>
    <xf numFmtId="0" fontId="0" fillId="5" borderId="0" xfId="53" applyFont="1" applyFill="1" applyBorder="1" applyAlignment="1" applyProtection="1">
      <alignment vertical="center" wrapText="1"/>
      <protection/>
    </xf>
    <xf numFmtId="0" fontId="0" fillId="5" borderId="0" xfId="53" applyFont="1" applyFill="1" applyBorder="1" applyAlignment="1" applyProtection="1">
      <alignment horizontal="right" vertical="center" wrapText="1"/>
      <protection/>
    </xf>
    <xf numFmtId="0" fontId="9" fillId="5" borderId="0" xfId="53" applyFont="1" applyFill="1" applyBorder="1" applyAlignment="1" applyProtection="1">
      <alignment horizontal="center" vertical="center" wrapText="1"/>
      <protection/>
    </xf>
    <xf numFmtId="0" fontId="0" fillId="5" borderId="0" xfId="53" applyFont="1" applyFill="1" applyBorder="1" applyAlignment="1" applyProtection="1">
      <alignment horizontal="center" vertical="center" wrapText="1"/>
      <protection/>
    </xf>
    <xf numFmtId="0" fontId="23" fillId="0" borderId="0" xfId="46" applyProtection="1">
      <alignment/>
      <protection/>
    </xf>
    <xf numFmtId="0" fontId="19" fillId="0" borderId="0" xfId="53" applyFont="1" applyAlignment="1" applyProtection="1">
      <alignment vertical="center" wrapText="1"/>
      <protection/>
    </xf>
    <xf numFmtId="0" fontId="0" fillId="8" borderId="7" xfId="51" applyNumberFormat="1" applyFont="1" applyFill="1" applyBorder="1" applyAlignment="1" applyProtection="1">
      <alignment horizontal="center" vertical="center" wrapText="1"/>
      <protection locked="0"/>
    </xf>
    <xf numFmtId="0" fontId="0" fillId="5" borderId="4" xfId="53" applyFont="1" applyFill="1" applyBorder="1" applyAlignment="1" applyProtection="1">
      <alignment horizontal="center" vertical="center" wrapText="1"/>
      <protection/>
    </xf>
    <xf numFmtId="0" fontId="0" fillId="0" borderId="7" xfId="53" applyFont="1" applyFill="1" applyBorder="1" applyAlignment="1" applyProtection="1">
      <alignment vertical="center" wrapText="1"/>
      <protection/>
    </xf>
    <xf numFmtId="0" fontId="0" fillId="9" borderId="17" xfId="53" applyFont="1" applyFill="1" applyBorder="1" applyAlignment="1" applyProtection="1">
      <alignment vertical="center" wrapText="1"/>
      <protection/>
    </xf>
    <xf numFmtId="4" fontId="0" fillId="9" borderId="18" xfId="42" applyFont="1" applyFill="1" applyBorder="1" applyAlignment="1" applyProtection="1">
      <alignment horizontal="center" vertical="center" wrapText="1"/>
      <protection/>
    </xf>
    <xf numFmtId="4" fontId="0" fillId="9" borderId="19" xfId="42" applyFont="1" applyFill="1" applyBorder="1" applyAlignment="1" applyProtection="1">
      <alignment horizontal="center" vertical="center" wrapText="1"/>
      <protection/>
    </xf>
    <xf numFmtId="49" fontId="38" fillId="9" borderId="18" xfId="0" applyFont="1" applyFill="1" applyBorder="1" applyAlignment="1" applyProtection="1">
      <alignment horizontal="center" vertical="top"/>
      <protection/>
    </xf>
    <xf numFmtId="0" fontId="0" fillId="0" borderId="0" xfId="50" applyFont="1" applyFill="1" applyBorder="1" applyAlignment="1" applyProtection="1">
      <alignment horizontal="left" vertical="center" wrapText="1" indent="1"/>
      <protection/>
    </xf>
    <xf numFmtId="4" fontId="0" fillId="0" borderId="0" xfId="42" applyFont="1" applyFill="1" applyBorder="1" applyAlignment="1" applyProtection="1">
      <alignment horizontal="right" vertical="center" wrapText="1"/>
      <protection/>
    </xf>
    <xf numFmtId="4" fontId="0" fillId="3" borderId="7" xfId="53" applyNumberFormat="1" applyFont="1" applyFill="1" applyBorder="1" applyAlignment="1" applyProtection="1">
      <alignment vertical="center" wrapText="1"/>
      <protection locked="0"/>
    </xf>
    <xf numFmtId="0" fontId="24" fillId="0" borderId="0" xfId="51" applyNumberFormat="1" applyFont="1" applyFill="1" applyBorder="1" applyAlignment="1" applyProtection="1">
      <alignment horizontal="center" vertical="top" wrapText="1"/>
      <protection/>
    </xf>
    <xf numFmtId="0" fontId="19" fillId="5" borderId="0" xfId="47" applyNumberFormat="1" applyFont="1" applyFill="1" applyBorder="1" applyAlignment="1" applyProtection="1">
      <alignment horizontal="right" vertical="center" wrapText="1"/>
      <protection/>
    </xf>
    <xf numFmtId="0" fontId="19" fillId="5" borderId="0" xfId="47" applyNumberFormat="1" applyFont="1" applyFill="1" applyBorder="1" applyAlignment="1" applyProtection="1">
      <alignment horizontal="right" vertical="center"/>
      <protection/>
    </xf>
    <xf numFmtId="0" fontId="0" fillId="5" borderId="0" xfId="47" applyFont="1" applyFill="1" applyBorder="1" applyProtection="1">
      <alignment/>
      <protection/>
    </xf>
    <xf numFmtId="0" fontId="0" fillId="5" borderId="6" xfId="51" applyFont="1" applyFill="1" applyBorder="1" applyAlignment="1" applyProtection="1">
      <alignment horizontal="right" vertical="center" wrapText="1" indent="1"/>
      <protection/>
    </xf>
    <xf numFmtId="0" fontId="0" fillId="5" borderId="0" xfId="51" applyFont="1" applyFill="1" applyBorder="1" applyAlignment="1" applyProtection="1">
      <alignment horizontal="center" vertical="center" wrapText="1"/>
      <protection/>
    </xf>
    <xf numFmtId="49" fontId="0" fillId="5" borderId="0" xfId="51" applyNumberFormat="1" applyFont="1" applyFill="1" applyBorder="1" applyAlignment="1" applyProtection="1">
      <alignment horizontal="right" vertical="center" wrapText="1" indent="1"/>
      <protection/>
    </xf>
    <xf numFmtId="0" fontId="0" fillId="5" borderId="5" xfId="47" applyFont="1" applyFill="1" applyBorder="1" applyAlignment="1" applyProtection="1">
      <alignment horizontal="center" vertical="center"/>
      <protection/>
    </xf>
    <xf numFmtId="49" fontId="0" fillId="0" borderId="5" xfId="47" applyNumberFormat="1" applyFont="1" applyFill="1" applyBorder="1" applyAlignment="1" applyProtection="1">
      <alignment horizontal="left" vertical="center" wrapText="1"/>
      <protection/>
    </xf>
    <xf numFmtId="0" fontId="0" fillId="9" borderId="20" xfId="53" applyFont="1" applyFill="1" applyBorder="1" applyAlignment="1" applyProtection="1">
      <alignment vertical="center" wrapText="1"/>
      <protection/>
    </xf>
    <xf numFmtId="49" fontId="41" fillId="5" borderId="0" xfId="41" applyNumberFormat="1" applyFont="1" applyFill="1" applyBorder="1" applyAlignment="1" applyProtection="1">
      <alignment horizontal="center" vertical="center" wrapText="1"/>
      <protection/>
    </xf>
    <xf numFmtId="49" fontId="41" fillId="5" borderId="21" xfId="41" applyNumberFormat="1" applyFont="1" applyFill="1" applyBorder="1" applyAlignment="1" applyProtection="1">
      <alignment horizontal="center" vertical="center" wrapText="1"/>
      <protection/>
    </xf>
    <xf numFmtId="0" fontId="0" fillId="0" borderId="4" xfId="41" applyFont="1" applyFill="1" applyBorder="1" applyAlignment="1" applyProtection="1">
      <alignment horizontal="center" vertical="center" wrapText="1"/>
      <protection/>
    </xf>
    <xf numFmtId="0" fontId="0" fillId="0" borderId="22" xfId="41" applyFont="1" applyFill="1" applyBorder="1" applyAlignment="1" applyProtection="1">
      <alignment horizontal="center" vertical="center" wrapText="1"/>
      <protection/>
    </xf>
    <xf numFmtId="49" fontId="40" fillId="9" borderId="23" xfId="0" applyFont="1" applyFill="1" applyBorder="1" applyAlignment="1" applyProtection="1">
      <alignment horizontal="left" vertical="center"/>
      <protection/>
    </xf>
    <xf numFmtId="0" fontId="0" fillId="5" borderId="7" xfId="53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49" fontId="0" fillId="0" borderId="24" xfId="0" applyBorder="1" applyAlignment="1">
      <alignment vertical="top"/>
    </xf>
    <xf numFmtId="0" fontId="0" fillId="0" borderId="25" xfId="41" applyFont="1" applyFill="1" applyBorder="1" applyAlignment="1" applyProtection="1">
      <alignment horizontal="center" vertical="center" wrapText="1"/>
      <protection/>
    </xf>
    <xf numFmtId="49" fontId="0" fillId="0" borderId="0" xfId="0" applyAlignment="1">
      <alignment horizontal="center" vertical="top"/>
    </xf>
    <xf numFmtId="0" fontId="20" fillId="7" borderId="0" xfId="53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7" xfId="50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 wrapText="1"/>
    </xf>
    <xf numFmtId="49" fontId="0" fillId="0" borderId="0" xfId="0" applyNumberFormat="1" applyFont="1" applyAlignment="1" applyProtection="1">
      <alignment vertical="top" wrapText="1"/>
      <protection/>
    </xf>
    <xf numFmtId="0" fontId="12" fillId="0" borderId="0" xfId="51" applyFont="1" applyAlignment="1" applyProtection="1">
      <alignment vertical="center" wrapText="1"/>
      <protection/>
    </xf>
    <xf numFmtId="0" fontId="0" fillId="0" borderId="7" xfId="50" applyFont="1" applyFill="1" applyBorder="1" applyAlignment="1" applyProtection="1">
      <alignment vertical="center" wrapText="1"/>
      <protection/>
    </xf>
    <xf numFmtId="49" fontId="0" fillId="8" borderId="7" xfId="51" applyNumberFormat="1" applyFont="1" applyFill="1" applyBorder="1" applyAlignment="1" applyProtection="1">
      <alignment horizontal="center" vertical="center"/>
      <protection locked="0"/>
    </xf>
    <xf numFmtId="0" fontId="0" fillId="4" borderId="7" xfId="51" applyFont="1" applyFill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0" fontId="13" fillId="0" borderId="0" xfId="38" applyNumberFormat="1" applyFont="1" applyFill="1" applyBorder="1" applyAlignment="1" applyProtection="1">
      <alignment horizontal="left" vertical="center" wrapText="1"/>
      <protection/>
    </xf>
    <xf numFmtId="49" fontId="44" fillId="10" borderId="7" xfId="52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  <xf numFmtId="49" fontId="0" fillId="0" borderId="26" xfId="0" applyBorder="1" applyAlignment="1" applyProtection="1">
      <alignment vertical="top"/>
      <protection/>
    </xf>
    <xf numFmtId="49" fontId="0" fillId="5" borderId="5" xfId="45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Fill="1" applyBorder="1" applyAlignment="1" applyProtection="1">
      <alignment vertical="top"/>
      <protection/>
    </xf>
    <xf numFmtId="0" fontId="0" fillId="5" borderId="5" xfId="45" applyNumberFormat="1" applyFont="1" applyFill="1" applyBorder="1" applyAlignment="1" applyProtection="1">
      <alignment horizontal="left" vertical="center" wrapText="1" indent="1"/>
      <protection/>
    </xf>
    <xf numFmtId="49" fontId="0" fillId="0" borderId="26" xfId="0" applyBorder="1" applyAlignment="1">
      <alignment vertical="top"/>
    </xf>
    <xf numFmtId="0" fontId="0" fillId="0" borderId="27" xfId="0" applyNumberForma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/>
      <protection/>
    </xf>
    <xf numFmtId="49" fontId="12" fillId="0" borderId="0" xfId="0" applyFont="1" applyBorder="1" applyAlignment="1" applyProtection="1">
      <alignment vertical="top"/>
      <protection/>
    </xf>
    <xf numFmtId="0" fontId="12" fillId="5" borderId="0" xfId="0" applyNumberFormat="1" applyFont="1" applyFill="1" applyBorder="1" applyAlignment="1" applyProtection="1">
      <alignment/>
      <protection/>
    </xf>
    <xf numFmtId="0" fontId="45" fillId="5" borderId="29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NumberFormat="1" applyFont="1" applyFill="1" applyBorder="1" applyAlignment="1" applyProtection="1">
      <alignment/>
      <protection/>
    </xf>
    <xf numFmtId="49" fontId="12" fillId="0" borderId="29" xfId="0" applyFont="1" applyBorder="1" applyAlignment="1" applyProtection="1">
      <alignment vertical="top"/>
      <protection/>
    </xf>
    <xf numFmtId="0" fontId="20" fillId="0" borderId="0" xfId="40" applyFont="1" applyFill="1" applyBorder="1" applyAlignment="1" applyProtection="1">
      <alignment vertical="center" wrapText="1"/>
      <protection/>
    </xf>
    <xf numFmtId="0" fontId="19" fillId="0" borderId="0" xfId="40" applyFont="1" applyFill="1" applyBorder="1" applyAlignment="1" applyProtection="1">
      <alignment vertical="center" wrapText="1"/>
      <protection/>
    </xf>
    <xf numFmtId="49" fontId="0" fillId="8" borderId="5" xfId="52" applyNumberFormat="1" applyFont="1" applyFill="1" applyBorder="1" applyAlignment="1" applyProtection="1">
      <alignment horizontal="center" vertical="center" wrapText="1"/>
      <protection locked="0"/>
    </xf>
    <xf numFmtId="14" fontId="0" fillId="10" borderId="5" xfId="52" applyNumberFormat="1" applyFont="1" applyFill="1" applyBorder="1" applyAlignment="1" applyProtection="1">
      <alignment horizontal="center" vertical="center" wrapText="1"/>
      <protection/>
    </xf>
    <xf numFmtId="14" fontId="0" fillId="0" borderId="5" xfId="52" applyNumberFormat="1" applyFont="1" applyFill="1" applyBorder="1" applyAlignment="1" applyProtection="1">
      <alignment horizontal="center" vertical="center" wrapText="1"/>
      <protection/>
    </xf>
    <xf numFmtId="49" fontId="0" fillId="8" borderId="5" xfId="45" applyNumberFormat="1" applyFont="1" applyFill="1" applyBorder="1" applyAlignment="1" applyProtection="1">
      <alignment horizontal="center" vertical="center" wrapText="1"/>
      <protection locked="0"/>
    </xf>
    <xf numFmtId="49" fontId="0" fillId="10" borderId="5" xfId="45" applyNumberFormat="1" applyFont="1" applyFill="1" applyBorder="1" applyAlignment="1" applyProtection="1">
      <alignment horizontal="center" vertical="center" wrapText="1"/>
      <protection/>
    </xf>
    <xf numFmtId="49" fontId="0" fillId="0" borderId="5" xfId="45" applyNumberFormat="1" applyFont="1" applyFill="1" applyBorder="1" applyAlignment="1" applyProtection="1">
      <alignment horizontal="center" vertical="center" wrapText="1"/>
      <protection/>
    </xf>
    <xf numFmtId="49" fontId="40" fillId="9" borderId="18" xfId="0" applyFont="1" applyFill="1" applyBorder="1" applyAlignment="1" applyProtection="1">
      <alignment horizontal="left" vertical="center"/>
      <protection/>
    </xf>
    <xf numFmtId="0" fontId="0" fillId="5" borderId="5" xfId="45" applyNumberFormat="1" applyFont="1" applyFill="1" applyBorder="1" applyAlignment="1" applyProtection="1">
      <alignment horizontal="center" vertical="center" wrapText="1"/>
      <protection/>
    </xf>
    <xf numFmtId="49" fontId="0" fillId="0" borderId="0" xfId="0" applyAlignment="1">
      <alignment vertical="center"/>
    </xf>
    <xf numFmtId="16" fontId="0" fillId="5" borderId="5" xfId="45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Alignment="1" applyProtection="1">
      <alignment vertical="center" wrapText="1"/>
      <protection/>
    </xf>
    <xf numFmtId="49" fontId="12" fillId="0" borderId="0" xfId="0" applyFont="1" applyBorder="1" applyAlignment="1" applyProtection="1">
      <alignment vertical="top"/>
      <protection/>
    </xf>
    <xf numFmtId="49" fontId="12" fillId="0" borderId="0" xfId="0" applyFont="1" applyAlignment="1">
      <alignment vertical="top"/>
    </xf>
    <xf numFmtId="49" fontId="9" fillId="0" borderId="0" xfId="0" applyFont="1" applyAlignment="1">
      <alignment vertical="top"/>
    </xf>
    <xf numFmtId="49" fontId="48" fillId="0" borderId="0" xfId="0" applyFont="1" applyBorder="1" applyAlignment="1" applyProtection="1">
      <alignment horizontal="center" vertical="center"/>
      <protection/>
    </xf>
    <xf numFmtId="0" fontId="48" fillId="5" borderId="0" xfId="53" applyFont="1" applyFill="1" applyBorder="1" applyAlignment="1" applyProtection="1">
      <alignment horizontal="center" vertical="center" wrapText="1"/>
      <protection/>
    </xf>
    <xf numFmtId="49" fontId="48" fillId="0" borderId="0" xfId="0" applyFont="1" applyAlignment="1">
      <alignment horizontal="center" vertical="center"/>
    </xf>
    <xf numFmtId="0" fontId="48" fillId="0" borderId="0" xfId="53" applyFont="1" applyFill="1" applyAlignment="1" applyProtection="1">
      <alignment horizontal="center" vertical="center" wrapText="1"/>
      <protection/>
    </xf>
    <xf numFmtId="0" fontId="48" fillId="5" borderId="0" xfId="47" applyFont="1" applyFill="1" applyBorder="1" applyAlignment="1" applyProtection="1">
      <alignment horizontal="center"/>
      <protection/>
    </xf>
    <xf numFmtId="0" fontId="48" fillId="0" borderId="0" xfId="47" applyFont="1" applyAlignment="1" applyProtection="1">
      <alignment horizontal="center" vertical="center"/>
      <protection/>
    </xf>
    <xf numFmtId="0" fontId="48" fillId="5" borderId="0" xfId="47" applyFont="1" applyFill="1" applyBorder="1" applyAlignment="1" applyProtection="1">
      <alignment horizontal="center" vertical="center"/>
      <protection/>
    </xf>
    <xf numFmtId="49" fontId="47" fillId="0" borderId="5" xfId="0" applyFont="1" applyBorder="1" applyAlignment="1">
      <alignment vertical="top" wrapText="1"/>
    </xf>
    <xf numFmtId="0" fontId="0" fillId="0" borderId="5" xfId="43" applyFont="1" applyBorder="1" applyAlignment="1" applyProtection="1">
      <alignment horizontal="justify" vertical="top" wrapText="1"/>
      <protection/>
    </xf>
    <xf numFmtId="0" fontId="26" fillId="0" borderId="0" xfId="43" applyFont="1" applyBorder="1" applyAlignment="1" applyProtection="1">
      <alignment wrapText="1"/>
      <protection/>
    </xf>
    <xf numFmtId="0" fontId="26" fillId="0" borderId="10" xfId="43" applyFont="1" applyBorder="1" applyAlignment="1" applyProtection="1">
      <alignment wrapText="1"/>
      <protection/>
    </xf>
    <xf numFmtId="0" fontId="31" fillId="0" borderId="11" xfId="43" applyFont="1" applyBorder="1" applyAlignment="1" applyProtection="1">
      <alignment vertical="center" wrapText="1"/>
      <protection/>
    </xf>
    <xf numFmtId="0" fontId="26" fillId="0" borderId="0" xfId="43" applyFont="1" applyAlignment="1" applyProtection="1">
      <alignment wrapText="1"/>
      <protection/>
    </xf>
    <xf numFmtId="0" fontId="26" fillId="0" borderId="0" xfId="43" applyFont="1" applyAlignment="1">
      <alignment wrapText="1"/>
      <protection/>
    </xf>
    <xf numFmtId="49" fontId="13" fillId="0" borderId="0" xfId="39" applyNumberFormat="1" applyFont="1" applyFill="1" applyBorder="1" applyAlignment="1" applyProtection="1">
      <alignment vertical="center" wrapText="1"/>
      <protection/>
    </xf>
    <xf numFmtId="49" fontId="0" fillId="0" borderId="5" xfId="52" applyNumberFormat="1" applyFont="1" applyFill="1" applyBorder="1" applyAlignment="1" applyProtection="1">
      <alignment horizontal="center" vertical="center" wrapText="1"/>
      <protection/>
    </xf>
    <xf numFmtId="49" fontId="13" fillId="0" borderId="5" xfId="37" applyNumberFormat="1" applyFont="1" applyFill="1" applyBorder="1" applyAlignment="1" applyProtection="1">
      <alignment horizontal="center" vertical="center" wrapText="1"/>
      <protection/>
    </xf>
    <xf numFmtId="0" fontId="0" fillId="4" borderId="7" xfId="53" applyFont="1" applyFill="1" applyBorder="1" applyAlignment="1" applyProtection="1">
      <alignment horizontal="left" vertical="center" wrapText="1" indent="1"/>
      <protection/>
    </xf>
    <xf numFmtId="49" fontId="40" fillId="9" borderId="18" xfId="0" applyFont="1" applyFill="1" applyBorder="1" applyAlignment="1" applyProtection="1">
      <alignment horizontal="left" vertical="center" indent="1"/>
      <protection/>
    </xf>
    <xf numFmtId="49" fontId="12" fillId="0" borderId="24" xfId="0" applyFont="1" applyBorder="1" applyAlignment="1">
      <alignment horizontal="left" vertical="top" indent="1"/>
    </xf>
    <xf numFmtId="49" fontId="0" fillId="5" borderId="0" xfId="45" applyNumberFormat="1" applyFont="1" applyFill="1" applyBorder="1" applyAlignment="1" applyProtection="1">
      <alignment horizontal="right" vertical="center" wrapText="1"/>
      <protection/>
    </xf>
    <xf numFmtId="49" fontId="0" fillId="3" borderId="7" xfId="53" applyNumberFormat="1" applyFont="1" applyFill="1" applyBorder="1" applyAlignment="1" applyProtection="1">
      <alignment vertical="center" wrapText="1"/>
      <protection locked="0"/>
    </xf>
    <xf numFmtId="22" fontId="0" fillId="0" borderId="0" xfId="47" applyNumberFormat="1" applyFont="1" applyAlignment="1" applyProtection="1">
      <alignment horizontal="left" vertical="center" wrapText="1"/>
      <protection/>
    </xf>
    <xf numFmtId="0" fontId="50" fillId="0" borderId="0" xfId="37" applyFont="1" applyAlignment="1" applyProtection="1">
      <alignment horizontal="center" vertical="center"/>
      <protection/>
    </xf>
    <xf numFmtId="0" fontId="0" fillId="0" borderId="0" xfId="47" applyFont="1" applyAlignment="1">
      <alignment vertical="center" wrapText="1"/>
      <protection/>
    </xf>
    <xf numFmtId="0" fontId="0" fillId="0" borderId="0" xfId="47" applyFont="1" applyAlignment="1">
      <alignment horizontal="center" vertical="center"/>
      <protection/>
    </xf>
    <xf numFmtId="0" fontId="50" fillId="0" borderId="28" xfId="37" applyFont="1" applyBorder="1" applyAlignment="1" applyProtection="1">
      <alignment horizontal="center" vertical="center"/>
      <protection/>
    </xf>
    <xf numFmtId="0" fontId="0" fillId="0" borderId="28" xfId="47" applyFont="1" applyBorder="1" applyAlignment="1">
      <alignment vertical="center" wrapText="1"/>
      <protection/>
    </xf>
    <xf numFmtId="0" fontId="0" fillId="0" borderId="28" xfId="47" applyFont="1" applyBorder="1" applyAlignment="1">
      <alignment horizontal="center" vertical="center"/>
      <protection/>
    </xf>
    <xf numFmtId="49" fontId="51" fillId="0" borderId="0" xfId="0" applyFont="1" applyAlignment="1">
      <alignment vertical="top"/>
    </xf>
    <xf numFmtId="49" fontId="0" fillId="0" borderId="0" xfId="0" applyFont="1" applyAlignment="1">
      <alignment horizontal="right" vertical="top" wrapText="1" readingOrder="1"/>
    </xf>
    <xf numFmtId="49" fontId="13" fillId="8" borderId="5" xfId="37" applyNumberFormat="1" applyFont="1" applyFill="1" applyBorder="1" applyAlignment="1" applyProtection="1">
      <alignment horizontal="center" vertical="center" wrapText="1"/>
      <protection locked="0"/>
    </xf>
    <xf numFmtId="49" fontId="0" fillId="8" borderId="7" xfId="51" applyNumberFormat="1" applyFont="1" applyFill="1" applyBorder="1" applyAlignment="1" applyProtection="1">
      <alignment horizontal="center" vertical="center" wrapText="1"/>
      <protection locked="0"/>
    </xf>
    <xf numFmtId="49" fontId="0" fillId="3" borderId="7" xfId="53" applyNumberFormat="1" applyFont="1" applyFill="1" applyBorder="1" applyAlignment="1" applyProtection="1">
      <alignment vertical="center" wrapText="1"/>
      <protection locked="0"/>
    </xf>
    <xf numFmtId="49" fontId="0" fillId="8" borderId="5" xfId="52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0" applyFont="1" applyFill="1" applyBorder="1" applyAlignment="1" applyProtection="1">
      <alignment horizontal="left" wrapText="1"/>
      <protection/>
    </xf>
    <xf numFmtId="49" fontId="30" fillId="0" borderId="0" xfId="0" applyFont="1" applyBorder="1" applyAlignment="1" applyProtection="1">
      <alignment horizontal="left" vertical="center" wrapText="1"/>
      <protection/>
    </xf>
    <xf numFmtId="49" fontId="19" fillId="0" borderId="0" xfId="0" applyFont="1" applyFill="1" applyBorder="1" applyAlignment="1" applyProtection="1">
      <alignment horizontal="right" vertical="center" wrapText="1"/>
      <protection/>
    </xf>
    <xf numFmtId="49" fontId="19" fillId="0" borderId="0" xfId="0" applyFont="1" applyFill="1" applyBorder="1" applyAlignment="1" applyProtection="1">
      <alignment horizontal="right" vertical="top" wrapText="1"/>
      <protection/>
    </xf>
    <xf numFmtId="49" fontId="15" fillId="0" borderId="30" xfId="0" applyFont="1" applyBorder="1" applyAlignment="1">
      <alignment horizontal="left" wrapText="1"/>
    </xf>
    <xf numFmtId="0" fontId="30" fillId="0" borderId="0" xfId="43" applyFont="1" applyBorder="1" applyAlignment="1" applyProtection="1">
      <alignment horizontal="left" vertical="center" wrapText="1"/>
      <protection/>
    </xf>
    <xf numFmtId="0" fontId="15" fillId="0" borderId="0" xfId="43" applyFont="1" applyBorder="1" applyAlignment="1" applyProtection="1">
      <alignment horizontal="left" vertical="top" wrapText="1"/>
      <protection/>
    </xf>
    <xf numFmtId="0" fontId="19" fillId="0" borderId="0" xfId="54" applyFont="1" applyFill="1" applyBorder="1" applyAlignment="1" applyProtection="1">
      <alignment horizontal="right" vertical="center" wrapText="1" indent="1"/>
      <protection/>
    </xf>
    <xf numFmtId="49" fontId="30" fillId="0" borderId="31" xfId="0" applyFont="1" applyBorder="1" applyAlignment="1" applyProtection="1">
      <alignment horizontal="left" vertical="center" wrapText="1"/>
      <protection/>
    </xf>
    <xf numFmtId="49" fontId="15" fillId="0" borderId="0" xfId="0" applyFont="1" applyBorder="1" applyAlignment="1">
      <alignment horizontal="justify" vertical="top" wrapText="1"/>
    </xf>
    <xf numFmtId="49" fontId="15" fillId="0" borderId="0" xfId="0" applyFont="1" applyBorder="1" applyAlignment="1">
      <alignment horizontal="justify" wrapText="1"/>
    </xf>
    <xf numFmtId="49" fontId="15" fillId="5" borderId="32" xfId="0" applyNumberFormat="1" applyFont="1" applyFill="1" applyBorder="1" applyAlignment="1" applyProtection="1">
      <alignment horizontal="left" vertical="center" wrapText="1"/>
      <protection/>
    </xf>
    <xf numFmtId="49" fontId="15" fillId="5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0" xfId="0" applyFont="1" applyBorder="1" applyAlignment="1">
      <alignment horizontal="left" vertical="top" wrapText="1"/>
    </xf>
    <xf numFmtId="0" fontId="20" fillId="0" borderId="0" xfId="0" applyNumberFormat="1" applyFont="1" applyAlignment="1" applyProtection="1">
      <alignment horizontal="left" vertical="center" wrapText="1"/>
      <protection/>
    </xf>
    <xf numFmtId="49" fontId="15" fillId="5" borderId="0" xfId="0" applyNumberFormat="1" applyFont="1" applyFill="1" applyBorder="1" applyAlignment="1" applyProtection="1" quotePrefix="1">
      <alignment horizontal="left" vertical="center" wrapText="1"/>
      <protection/>
    </xf>
    <xf numFmtId="49" fontId="19" fillId="5" borderId="0" xfId="0" applyFont="1" applyFill="1" applyBorder="1" applyAlignment="1" applyProtection="1">
      <alignment vertical="center" wrapText="1"/>
      <protection/>
    </xf>
    <xf numFmtId="49" fontId="15" fillId="0" borderId="0" xfId="0" applyFont="1" applyBorder="1" applyAlignment="1" applyProtection="1">
      <alignment horizontal="left" vertical="center" wrapText="1"/>
      <protection/>
    </xf>
    <xf numFmtId="49" fontId="13" fillId="0" borderId="0" xfId="0" applyFont="1" applyBorder="1" applyAlignment="1" applyProtection="1">
      <alignment horizontal="left" vertical="center" wrapText="1"/>
      <protection/>
    </xf>
    <xf numFmtId="49" fontId="15" fillId="0" borderId="0" xfId="0" applyFont="1" applyBorder="1" applyAlignment="1">
      <alignment horizontal="left" vertical="center" wrapText="1"/>
    </xf>
    <xf numFmtId="0" fontId="19" fillId="0" borderId="33" xfId="43" applyFont="1" applyBorder="1" applyAlignment="1" applyProtection="1">
      <alignment horizontal="left" vertical="top" wrapText="1"/>
      <protection/>
    </xf>
    <xf numFmtId="0" fontId="15" fillId="0" borderId="34" xfId="43" applyFont="1" applyBorder="1" applyAlignment="1" applyProtection="1">
      <alignment horizontal="left" vertical="center" wrapText="1"/>
      <protection/>
    </xf>
    <xf numFmtId="0" fontId="15" fillId="0" borderId="33" xfId="43" applyFont="1" applyBorder="1" applyAlignment="1" applyProtection="1">
      <alignment horizontal="left" vertical="center" wrapText="1"/>
      <protection/>
    </xf>
    <xf numFmtId="0" fontId="15" fillId="0" borderId="35" xfId="43" applyFont="1" applyBorder="1" applyAlignment="1" applyProtection="1">
      <alignment horizontal="left" vertical="top" wrapText="1"/>
      <protection/>
    </xf>
    <xf numFmtId="0" fontId="20" fillId="0" borderId="36" xfId="55" applyFont="1" applyBorder="1" applyAlignment="1">
      <alignment horizontal="center" vertical="center"/>
      <protection/>
    </xf>
    <xf numFmtId="49" fontId="0" fillId="0" borderId="0" xfId="48" applyFont="1" applyFill="1" applyBorder="1" applyAlignment="1" applyProtection="1">
      <alignment horizontal="justify" vertical="center"/>
      <protection/>
    </xf>
    <xf numFmtId="49" fontId="0" fillId="0" borderId="0" xfId="0" applyFont="1" applyBorder="1" applyAlignment="1">
      <alignment horizontal="justify" vertical="center" wrapText="1"/>
    </xf>
    <xf numFmtId="0" fontId="0" fillId="0" borderId="18" xfId="47" applyFont="1" applyBorder="1" applyAlignment="1" applyProtection="1">
      <alignment horizontal="justify" vertical="center" wrapText="1"/>
      <protection/>
    </xf>
    <xf numFmtId="0" fontId="0" fillId="0" borderId="18" xfId="47" applyFont="1" applyBorder="1" applyAlignment="1" applyProtection="1">
      <alignment horizontal="center" vertical="center" wrapText="1"/>
      <protection/>
    </xf>
    <xf numFmtId="49" fontId="0" fillId="0" borderId="0" xfId="48" applyFont="1" applyFill="1" applyBorder="1" applyAlignment="1" applyProtection="1">
      <alignment horizontal="justify" vertical="center" wrapText="1"/>
      <protection/>
    </xf>
    <xf numFmtId="0" fontId="20" fillId="0" borderId="36" xfId="55" applyFont="1" applyBorder="1" applyAlignment="1">
      <alignment horizontal="center" vertical="center" wrapText="1"/>
      <protection/>
    </xf>
    <xf numFmtId="0" fontId="20" fillId="0" borderId="28" xfId="40" applyFont="1" applyFill="1" applyBorder="1" applyAlignment="1" applyProtection="1">
      <alignment horizontal="center" vertical="center" wrapText="1"/>
      <protection/>
    </xf>
    <xf numFmtId="0" fontId="19" fillId="0" borderId="29" xfId="40" applyFont="1" applyFill="1" applyBorder="1" applyAlignment="1" applyProtection="1">
      <alignment horizontal="center" vertical="center" wrapText="1"/>
      <protection/>
    </xf>
    <xf numFmtId="0" fontId="0" fillId="0" borderId="5" xfId="41" applyFont="1" applyFill="1" applyBorder="1" applyAlignment="1" applyProtection="1">
      <alignment horizontal="center" vertical="center" wrapText="1"/>
      <protection/>
    </xf>
    <xf numFmtId="0" fontId="0" fillId="0" borderId="5" xfId="4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justify" vertical="center" wrapText="1" readingOrder="1"/>
    </xf>
    <xf numFmtId="0" fontId="0" fillId="5" borderId="22" xfId="53" applyFont="1" applyFill="1" applyBorder="1" applyAlignment="1" applyProtection="1">
      <alignment horizontal="center" vertical="center" wrapText="1"/>
      <protection/>
    </xf>
    <xf numFmtId="0" fontId="0" fillId="5" borderId="37" xfId="53" applyFont="1" applyFill="1" applyBorder="1" applyAlignment="1" applyProtection="1">
      <alignment horizontal="center" vertical="center" wrapText="1"/>
      <protection/>
    </xf>
    <xf numFmtId="0" fontId="0" fillId="5" borderId="38" xfId="53" applyFont="1" applyFill="1" applyBorder="1" applyAlignment="1" applyProtection="1">
      <alignment horizontal="center" vertical="center" wrapText="1"/>
      <protection/>
    </xf>
    <xf numFmtId="0" fontId="0" fillId="0" borderId="22" xfId="41" applyFont="1" applyFill="1" applyBorder="1" applyAlignment="1" applyProtection="1">
      <alignment horizontal="center" vertical="center" wrapText="1"/>
      <protection/>
    </xf>
    <xf numFmtId="0" fontId="0" fillId="0" borderId="37" xfId="41" applyFont="1" applyFill="1" applyBorder="1" applyAlignment="1" applyProtection="1">
      <alignment horizontal="center" vertical="center" wrapText="1"/>
      <protection/>
    </xf>
    <xf numFmtId="0" fontId="0" fillId="0" borderId="38" xfId="41" applyFont="1" applyFill="1" applyBorder="1" applyAlignment="1" applyProtection="1">
      <alignment horizontal="center" vertical="center" wrapText="1"/>
      <protection/>
    </xf>
    <xf numFmtId="0" fontId="0" fillId="0" borderId="39" xfId="41" applyFont="1" applyFill="1" applyBorder="1" applyAlignment="1" applyProtection="1">
      <alignment horizontal="center" vertical="center" wrapText="1"/>
      <protection/>
    </xf>
    <xf numFmtId="49" fontId="12" fillId="0" borderId="0" xfId="0" applyFont="1" applyAlignment="1">
      <alignment horizontal="center" vertical="center"/>
    </xf>
    <xf numFmtId="0" fontId="0" fillId="5" borderId="25" xfId="45" applyNumberFormat="1" applyFont="1" applyFill="1" applyBorder="1" applyAlignment="1" applyProtection="1">
      <alignment horizontal="left" vertical="center" wrapText="1"/>
      <protection/>
    </xf>
    <xf numFmtId="0" fontId="0" fillId="5" borderId="40" xfId="45" applyNumberFormat="1" applyFont="1" applyFill="1" applyBorder="1" applyAlignment="1" applyProtection="1">
      <alignment horizontal="left" vertical="center" wrapText="1"/>
      <protection/>
    </xf>
    <xf numFmtId="49" fontId="0" fillId="8" borderId="25" xfId="45" applyNumberFormat="1" applyFont="1" applyFill="1" applyBorder="1" applyAlignment="1" applyProtection="1">
      <alignment horizontal="left" vertical="center" wrapText="1"/>
      <protection locked="0"/>
    </xf>
    <xf numFmtId="49" fontId="0" fillId="8" borderId="40" xfId="45" applyNumberFormat="1" applyFont="1" applyFill="1" applyBorder="1" applyAlignment="1" applyProtection="1">
      <alignment horizontal="left" vertical="center" wrapText="1"/>
      <protection locked="0"/>
    </xf>
  </cellXfs>
  <cellStyles count="43">
    <cellStyle name="Normal" xfId="0"/>
    <cellStyle name=" 1" xfId="15"/>
    <cellStyle name="_Model_RAB Мой_PR.PROG.WARM.NOTCOMBI.2012.2.16_v1.4(04.04.11) " xfId="16"/>
    <cellStyle name="_Model_RAB Мой_Книга2_PR.PROG.WARM.NOTCOMBI.2012.2.16_v1.4(04.04.11) " xfId="17"/>
    <cellStyle name="_Model_RAB_MRSK_svod_PR.PROG.WARM.NOTCOMBI.2012.2.16_v1.4(04.04.11) " xfId="18"/>
    <cellStyle name="_Model_RAB_MRSK_svod_Книга2_PR.PROG.WARM.NOTCOMBI.2012.2.16_v1.4(04.04.11) " xfId="19"/>
    <cellStyle name="_МОДЕЛЬ_1 (2)_PR.PROG.WARM.NOTCOMBI.2012.2.16_v1.4(04.04.11) " xfId="20"/>
    <cellStyle name="_МОДЕЛЬ_1 (2)_Книга2_PR.PROG.WARM.NOTCOMBI.2012.2.16_v1.4(04.04.11) " xfId="21"/>
    <cellStyle name="_пр 5 тариф RAB_PR.PROG.WARM.NOTCOMBI.2012.2.16_v1.4(04.04.11) " xfId="22"/>
    <cellStyle name="_пр 5 тариф RAB_Книга2_PR.PROG.WARM.NOTCOMBI.2012.2.16_v1.4(04.04.11) " xfId="23"/>
    <cellStyle name="_Расчет RAB_22072008_PR.PROG.WARM.NOTCOMBI.2012.2.16_v1.4(04.04.11) " xfId="24"/>
    <cellStyle name="_Расчет RAB_22072008_Книга2_PR.PROG.WARM.NOTCOMBI.2012.2.16_v1.4(04.04.11) " xfId="25"/>
    <cellStyle name="_Расчет RAB_Лен и МОЭСК_с 2010 года_14.04.2009_со сглаж_version 3.0_без ФСК_PR.PROG.WARM.NOTCOMBI.2012.2.16_v1.4(04.04.11) " xfId="26"/>
    <cellStyle name="_Расчет RAB_Лен и МОЭСК_с 2010 года_14.04.2009_со сглаж_version 3.0_без ФСК_Книга2_PR.PROG.WARM.NOTCOMBI.2012.2.16_v1.4(04.04.11) " xfId="27"/>
    <cellStyle name="Currency [0]" xfId="28"/>
    <cellStyle name="Currency2" xfId="29"/>
    <cellStyle name="Followed Hyperlink" xfId="30"/>
    <cellStyle name="Hyperlink" xfId="31"/>
    <cellStyle name="normal" xfId="32"/>
    <cellStyle name="Normal1" xfId="33"/>
    <cellStyle name="Normal2" xfId="34"/>
    <cellStyle name="Percent1" xfId="35"/>
    <cellStyle name="Ввод " xfId="36"/>
    <cellStyle name="Hyperlink" xfId="37"/>
    <cellStyle name="Гиперссылка 2" xfId="38"/>
    <cellStyle name="Гиперссылка 4 2" xfId="39"/>
    <cellStyle name="Заголовок" xfId="40"/>
    <cellStyle name="ЗаголовокСтолбца" xfId="41"/>
    <cellStyle name="Значение" xfId="42"/>
    <cellStyle name="Обычный 12 2" xfId="43"/>
    <cellStyle name="Обычный_INVEST.WARM.PLAN.4.78(v0.1)" xfId="44"/>
    <cellStyle name="Обычный_JKH.OPEN.INFO.PRICE.VO_v4.0(10.02.11)" xfId="45"/>
    <cellStyle name="Обычный_KRU.TARIFF.FACT-0.3" xfId="46"/>
    <cellStyle name="Обычный_MINENERGO.340.PRIL79(v0.1)" xfId="47"/>
    <cellStyle name="Обычный_OREP.JKH.POD.2010YEAR(v1.0)" xfId="48"/>
    <cellStyle name="Обычный_PREDEL.JKH.2010(v1.3)" xfId="49"/>
    <cellStyle name="Обычный_razrabotka_sablonov_po_WKU" xfId="50"/>
    <cellStyle name="Обычный_SIMPLE_1_massive2" xfId="51"/>
    <cellStyle name="Обычный_ЖКУ_проект3" xfId="52"/>
    <cellStyle name="Обычный_Мониторинг инвестиций" xfId="53"/>
    <cellStyle name="Обычный_Новая инструкция1_фст" xfId="54"/>
    <cellStyle name="Обычный_Шаблон по источникам для Модуля Реестр (2)" xfId="55"/>
    <cellStyle name="Followed Hyperlink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4</xdr:row>
      <xdr:rowOff>19050</xdr:rowOff>
    </xdr:from>
    <xdr:to>
      <xdr:col>1</xdr:col>
      <xdr:colOff>733425</xdr:colOff>
      <xdr:row>5</xdr:row>
      <xdr:rowOff>47625</xdr:rowOff>
    </xdr:to>
    <xdr:pic macro="[0]!Instruction.ImageClick">
      <xdr:nvPicPr>
        <xdr:cNvPr id="1" name="InstrImage_1" descr="AllDay.ru_Settings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715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21</xdr:row>
      <xdr:rowOff>76200</xdr:rowOff>
    </xdr:from>
    <xdr:to>
      <xdr:col>1</xdr:col>
      <xdr:colOff>647700</xdr:colOff>
      <xdr:row>21</xdr:row>
      <xdr:rowOff>352425</xdr:rowOff>
    </xdr:to>
    <xdr:pic macro="[0]!Instruction.ImageClick">
      <xdr:nvPicPr>
        <xdr:cNvPr id="2" name="InstrImage_4" descr="AllDay.ru_Task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3286125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32</xdr:row>
      <xdr:rowOff>19050</xdr:rowOff>
    </xdr:from>
    <xdr:to>
      <xdr:col>1</xdr:col>
      <xdr:colOff>676275</xdr:colOff>
      <xdr:row>32</xdr:row>
      <xdr:rowOff>361950</xdr:rowOff>
    </xdr:to>
    <xdr:pic macro="[0]!Instruction.ImageClick">
      <xdr:nvPicPr>
        <xdr:cNvPr id="3" name="InstrImage_6" descr="AllDay.ru_Mail4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51911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26</xdr:row>
      <xdr:rowOff>76200</xdr:rowOff>
    </xdr:from>
    <xdr:to>
      <xdr:col>1</xdr:col>
      <xdr:colOff>676275</xdr:colOff>
      <xdr:row>26</xdr:row>
      <xdr:rowOff>419100</xdr:rowOff>
    </xdr:to>
    <xdr:pic macro="[0]!Instruction.ImageClick">
      <xdr:nvPicPr>
        <xdr:cNvPr id="4" name="InstrImage_5" descr="AllDay.ru_Forum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372427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16</xdr:row>
      <xdr:rowOff>57150</xdr:rowOff>
    </xdr:from>
    <xdr:to>
      <xdr:col>1</xdr:col>
      <xdr:colOff>676275</xdr:colOff>
      <xdr:row>16</xdr:row>
      <xdr:rowOff>400050</xdr:rowOff>
    </xdr:to>
    <xdr:pic macro="[0]!Instruction.ImageClick">
      <xdr:nvPicPr>
        <xdr:cNvPr id="5" name="InstrImage_3" descr="AllDay.ru_Workspace2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2828925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10</xdr:row>
      <xdr:rowOff>66675</xdr:rowOff>
    </xdr:from>
    <xdr:to>
      <xdr:col>1</xdr:col>
      <xdr:colOff>676275</xdr:colOff>
      <xdr:row>10</xdr:row>
      <xdr:rowOff>419100</xdr:rowOff>
    </xdr:to>
    <xdr:pic macro="[0]!Instruction.ImageClick">
      <xdr:nvPicPr>
        <xdr:cNvPr id="6" name="InstrImage_2" descr="AllDay.ru_App2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3400" y="24003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3743325</xdr:colOff>
      <xdr:row>0</xdr:row>
      <xdr:rowOff>104775</xdr:rowOff>
    </xdr:from>
    <xdr:to>
      <xdr:col>5</xdr:col>
      <xdr:colOff>304800</xdr:colOff>
      <xdr:row>2</xdr:row>
      <xdr:rowOff>47625</xdr:rowOff>
    </xdr:to>
    <xdr:sp macro="[0]!Instruction.cmdStart_Click">
      <xdr:nvSpPr>
        <xdr:cNvPr id="7" name="cmdStart" hidden="1"/>
        <xdr:cNvSpPr>
          <a:spLocks/>
        </xdr:cNvSpPr>
      </xdr:nvSpPr>
      <xdr:spPr>
        <a:xfrm>
          <a:off x="6772275" y="104775"/>
          <a:ext cx="1838325" cy="2857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>
    <xdr:from>
      <xdr:col>2</xdr:col>
      <xdr:colOff>28575</xdr:colOff>
      <xdr:row>15</xdr:row>
      <xdr:rowOff>38100</xdr:rowOff>
    </xdr:from>
    <xdr:to>
      <xdr:col>2</xdr:col>
      <xdr:colOff>276225</xdr:colOff>
      <xdr:row>15</xdr:row>
      <xdr:rowOff>285750</xdr:rowOff>
    </xdr:to>
    <xdr:pic>
      <xdr:nvPicPr>
        <xdr:cNvPr id="8" name="ExcludeHelp_1" descr="Справка по листу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4425" y="27717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342900</xdr:colOff>
      <xdr:row>38</xdr:row>
      <xdr:rowOff>19050</xdr:rowOff>
    </xdr:from>
    <xdr:to>
      <xdr:col>1</xdr:col>
      <xdr:colOff>704850</xdr:colOff>
      <xdr:row>38</xdr:row>
      <xdr:rowOff>371475</xdr:rowOff>
    </xdr:to>
    <xdr:pic macro="[0]!Instruction.ImageClick">
      <xdr:nvPicPr>
        <xdr:cNvPr id="9" name="InstrImage_7" descr="we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1975" y="562927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14</xdr:row>
      <xdr:rowOff>47625</xdr:rowOff>
    </xdr:from>
    <xdr:to>
      <xdr:col>5</xdr:col>
      <xdr:colOff>247650</xdr:colOff>
      <xdr:row>16</xdr:row>
      <xdr:rowOff>19050</xdr:rowOff>
    </xdr:to>
    <xdr:sp macro="[0]!SHEET_UPDATE_INSTRUCTION.cmdGetUpdate_Click">
      <xdr:nvSpPr>
        <xdr:cNvPr id="1" name="cmdStart"/>
        <xdr:cNvSpPr>
          <a:spLocks/>
        </xdr:cNvSpPr>
      </xdr:nvSpPr>
      <xdr:spPr>
        <a:xfrm>
          <a:off x="514350" y="3067050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 шаблон</a:t>
          </a:r>
        </a:p>
      </xdr:txBody>
    </xdr:sp>
    <xdr:clientData/>
  </xdr:twoCellAnchor>
  <xdr:twoCellAnchor>
    <xdr:from>
      <xdr:col>5</xdr:col>
      <xdr:colOff>400050</xdr:colOff>
      <xdr:row>14</xdr:row>
      <xdr:rowOff>47625</xdr:rowOff>
    </xdr:from>
    <xdr:to>
      <xdr:col>9</xdr:col>
      <xdr:colOff>171450</xdr:colOff>
      <xdr:row>16</xdr:row>
      <xdr:rowOff>19050</xdr:rowOff>
    </xdr:to>
    <xdr:sp macro="[0]!SHEET_UPDATE_INSTRUCTION.cmdShowHideUpdateLog_Click">
      <xdr:nvSpPr>
        <xdr:cNvPr id="2" name="cmdStart"/>
        <xdr:cNvSpPr>
          <a:spLocks/>
        </xdr:cNvSpPr>
      </xdr:nvSpPr>
      <xdr:spPr>
        <a:xfrm>
          <a:off x="2505075" y="3067050"/>
          <a:ext cx="2095500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Показать/скрыть лог обновления</a:t>
          </a:r>
        </a:p>
      </xdr:txBody>
    </xdr:sp>
    <xdr:clientData/>
  </xdr:twoCellAnchor>
  <xdr:twoCellAnchor editAs="oneCell">
    <xdr:from>
      <xdr:col>8</xdr:col>
      <xdr:colOff>114300</xdr:colOff>
      <xdr:row>12</xdr:row>
      <xdr:rowOff>47625</xdr:rowOff>
    </xdr:from>
    <xdr:to>
      <xdr:col>14</xdr:col>
      <xdr:colOff>561975</xdr:colOff>
      <xdr:row>12</xdr:row>
      <xdr:rowOff>276225</xdr:rowOff>
    </xdr:to>
    <xdr:pic>
      <xdr:nvPicPr>
        <xdr:cNvPr id="3" name="chkGetUpd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295525"/>
          <a:ext cx="3933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12</xdr:row>
      <xdr:rowOff>304800</xdr:rowOff>
    </xdr:from>
    <xdr:to>
      <xdr:col>14</xdr:col>
      <xdr:colOff>571500</xdr:colOff>
      <xdr:row>12</xdr:row>
      <xdr:rowOff>533400</xdr:rowOff>
    </xdr:to>
    <xdr:pic>
      <xdr:nvPicPr>
        <xdr:cNvPr id="4" name="chkNoUpdat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2552700"/>
          <a:ext cx="3943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47625</xdr:rowOff>
    </xdr:from>
    <xdr:to>
      <xdr:col>6</xdr:col>
      <xdr:colOff>0</xdr:colOff>
      <xdr:row>15</xdr:row>
      <xdr:rowOff>342900</xdr:rowOff>
    </xdr:to>
    <xdr:sp macro="[0]!modList00.cmdOrganizationChoice_Click_Handler">
      <xdr:nvSpPr>
        <xdr:cNvPr id="1" name="cmdOrgChoice"/>
        <xdr:cNvSpPr>
          <a:spLocks/>
        </xdr:cNvSpPr>
      </xdr:nvSpPr>
      <xdr:spPr>
        <a:xfrm>
          <a:off x="2295525" y="2943225"/>
          <a:ext cx="4095750" cy="2952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2" name="cmdCreatePrintedForm" descr="Создание печатной формы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209550</xdr:rowOff>
    </xdr:to>
    <xdr:pic macro="[0]!modInfo.MainSheetHelp">
      <xdr:nvPicPr>
        <xdr:cNvPr id="3" name="ExcludeHelp_1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0477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1334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2" name="ExcludeHelp_2" descr="Справка по листу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1334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GY.KTL.LT.CALC.NVV.NET.2.73%20&#1054;&#1069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CHSHEET"/>
      <sheetName val="Расчёт расходов"/>
      <sheetName val="modBasicRanges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Комментарии"/>
      <sheetName val="Проверка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</sheetNames>
    <sheetDataSet>
      <sheetData sheetId="6">
        <row r="60">
          <cell r="AQ60">
            <v>78461.49694932859</v>
          </cell>
          <cell r="AW60">
            <v>82337.49489862543</v>
          </cell>
          <cell r="BC60">
            <v>86404.96714661754</v>
          </cell>
        </row>
        <row r="119">
          <cell r="AQ119">
            <v>108365.94746392808</v>
          </cell>
          <cell r="AW119">
            <v>112725.45337264614</v>
          </cell>
          <cell r="BC119">
            <v>117300.31887325487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templates" TargetMode="External" /><Relationship Id="rId2" Type="http://schemas.openxmlformats.org/officeDocument/2006/relationships/hyperlink" Target="http://www.fstrf.ru/regions/region/showlist#'&#1048;&#1085;&#1089;&#1090;&#1088;&#1091;&#1082;&#1094;&#1080;&#1103;'!A1" TargetMode="External" /><Relationship Id="rId3" Type="http://schemas.openxmlformats.org/officeDocument/2006/relationships/hyperlink" Target="http://eias.ru/files/distr/Libs_For_Templates_Setup.rar" TargetMode="External" /><Relationship Id="rId4" Type="http://schemas.openxmlformats.org/officeDocument/2006/relationships/hyperlink" Target="http://support.eias.ru/index.php?a=add&amp;catid=5" TargetMode="External" /><Relationship Id="rId5" Type="http://schemas.openxmlformats.org/officeDocument/2006/relationships/hyperlink" Target="mailto:openinfo@eias.ru" TargetMode="External" /><Relationship Id="rId6" Type="http://schemas.openxmlformats.org/officeDocument/2006/relationships/hyperlink" Target="http://eias.ru/files/shablon/manual_loading_through_monitoring.pdf#http://eias.ru/files/shablon/manual_loading_through_monitoring.pdf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K4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60" customWidth="1"/>
    <col min="2" max="2" width="13.00390625" style="60" customWidth="1"/>
    <col min="3" max="3" width="4.7109375" style="60" customWidth="1"/>
    <col min="4" max="4" width="24.421875" style="60" customWidth="1"/>
    <col min="5" max="5" width="79.140625" style="60" customWidth="1"/>
    <col min="6" max="6" width="4.7109375" style="61" customWidth="1"/>
    <col min="7" max="16384" width="9.140625" style="60" customWidth="1"/>
  </cols>
  <sheetData>
    <row r="1" ht="10.5" customHeight="1">
      <c r="A1" s="59"/>
    </row>
    <row r="2" spans="2:4" ht="16.5" customHeight="1">
      <c r="B2" s="212" t="str">
        <f>"Код шаблона: "&amp;GetCode()</f>
        <v>Код шаблона: EE.OPEN.INFO.REQUEST</v>
      </c>
      <c r="C2" s="212"/>
      <c r="D2" s="212"/>
    </row>
    <row r="3" spans="2:6" ht="26.25" customHeight="1">
      <c r="B3" s="62" t="str">
        <f>"Версия "&amp;GetVersion()</f>
        <v>Версия 1.0</v>
      </c>
      <c r="C3" s="63"/>
      <c r="E3" s="64"/>
      <c r="F3" s="64"/>
    </row>
    <row r="4" spans="1:11" ht="6" customHeight="1" thickBot="1">
      <c r="A4" s="66"/>
      <c r="B4" s="67"/>
      <c r="C4" s="66"/>
      <c r="D4" s="66"/>
      <c r="E4" s="66"/>
      <c r="F4" s="68"/>
      <c r="G4" s="66"/>
      <c r="H4" s="66"/>
      <c r="I4" s="66"/>
      <c r="J4" s="66"/>
      <c r="K4" s="66"/>
    </row>
    <row r="5" spans="1:7" ht="34.5" customHeight="1">
      <c r="A5" s="69"/>
      <c r="B5" s="70"/>
      <c r="C5" s="206" t="s">
        <v>43</v>
      </c>
      <c r="D5" s="206"/>
      <c r="E5" s="206"/>
      <c r="F5" s="71" t="s">
        <v>81</v>
      </c>
      <c r="G5" s="69"/>
    </row>
    <row r="6" spans="1:7" ht="15" customHeight="1">
      <c r="A6" s="69"/>
      <c r="B6" s="72"/>
      <c r="C6" s="208" t="s">
        <v>82</v>
      </c>
      <c r="D6" s="208"/>
      <c r="E6" s="208"/>
      <c r="F6" s="73"/>
      <c r="G6" s="69"/>
    </row>
    <row r="7" spans="1:7" ht="15" customHeight="1">
      <c r="A7" s="69"/>
      <c r="B7" s="72"/>
      <c r="C7" s="208" t="s">
        <v>105</v>
      </c>
      <c r="D7" s="208"/>
      <c r="E7" s="208"/>
      <c r="F7" s="73"/>
      <c r="G7" s="69"/>
    </row>
    <row r="8" spans="1:7" ht="15" customHeight="1">
      <c r="A8" s="69"/>
      <c r="B8" s="72"/>
      <c r="C8" s="207" t="s">
        <v>83</v>
      </c>
      <c r="D8" s="207"/>
      <c r="E8" s="207"/>
      <c r="F8" s="73"/>
      <c r="G8" s="69"/>
    </row>
    <row r="9" spans="1:7" ht="15" customHeight="1">
      <c r="A9" s="69"/>
      <c r="B9" s="72"/>
      <c r="C9" s="207" t="s">
        <v>84</v>
      </c>
      <c r="D9" s="207"/>
      <c r="E9" s="207"/>
      <c r="F9" s="73"/>
      <c r="G9" s="69"/>
    </row>
    <row r="10" spans="1:7" ht="30" customHeight="1">
      <c r="A10" s="69"/>
      <c r="B10" s="72"/>
      <c r="C10" s="211" t="s">
        <v>85</v>
      </c>
      <c r="D10" s="211"/>
      <c r="E10" s="211"/>
      <c r="F10" s="73"/>
      <c r="G10" s="69"/>
    </row>
    <row r="11" spans="1:7" ht="34.5" customHeight="1">
      <c r="A11" s="69"/>
      <c r="B11" s="72"/>
      <c r="C11" s="199" t="s">
        <v>46</v>
      </c>
      <c r="D11" s="199"/>
      <c r="E11" s="199"/>
      <c r="F11" s="73" t="s">
        <v>86</v>
      </c>
      <c r="G11" s="69"/>
    </row>
    <row r="12" spans="1:7" ht="18" customHeight="1" hidden="1">
      <c r="A12" s="69"/>
      <c r="B12" s="72"/>
      <c r="C12" s="215" t="s">
        <v>87</v>
      </c>
      <c r="D12" s="215"/>
      <c r="E12" s="74"/>
      <c r="F12" s="73"/>
      <c r="G12" s="69"/>
    </row>
    <row r="13" spans="1:7" ht="15" customHeight="1" hidden="1">
      <c r="A13" s="69"/>
      <c r="B13" s="72"/>
      <c r="C13" s="75" t="s">
        <v>8</v>
      </c>
      <c r="D13" s="209" t="s">
        <v>88</v>
      </c>
      <c r="E13" s="210"/>
      <c r="F13" s="73"/>
      <c r="G13" s="69"/>
    </row>
    <row r="14" spans="1:7" ht="15" customHeight="1" hidden="1">
      <c r="A14" s="69"/>
      <c r="B14" s="72"/>
      <c r="C14" s="76" t="s">
        <v>8</v>
      </c>
      <c r="D14" s="209" t="s">
        <v>89</v>
      </c>
      <c r="E14" s="210"/>
      <c r="F14" s="73"/>
      <c r="G14" s="69"/>
    </row>
    <row r="15" spans="1:7" ht="15" customHeight="1" hidden="1" thickBot="1">
      <c r="A15" s="69"/>
      <c r="B15" s="72"/>
      <c r="C15" s="77" t="s">
        <v>8</v>
      </c>
      <c r="D15" s="209" t="s">
        <v>90</v>
      </c>
      <c r="E15" s="213"/>
      <c r="F15" s="73"/>
      <c r="G15" s="69"/>
    </row>
    <row r="16" spans="1:7" ht="25.5" customHeight="1" hidden="1">
      <c r="A16" s="69"/>
      <c r="B16" s="72"/>
      <c r="C16" s="69"/>
      <c r="D16" s="214" t="s">
        <v>91</v>
      </c>
      <c r="E16" s="214"/>
      <c r="F16" s="73"/>
      <c r="G16" s="69"/>
    </row>
    <row r="17" spans="1:7" ht="34.5" customHeight="1">
      <c r="A17" s="69"/>
      <c r="B17" s="72"/>
      <c r="C17" s="199" t="s">
        <v>47</v>
      </c>
      <c r="D17" s="199"/>
      <c r="E17" s="199"/>
      <c r="F17" s="73" t="s">
        <v>86</v>
      </c>
      <c r="G17" s="69"/>
    </row>
    <row r="18" spans="1:7" ht="27.75" customHeight="1" hidden="1">
      <c r="A18" s="69"/>
      <c r="B18" s="72"/>
      <c r="C18" s="211" t="s">
        <v>92</v>
      </c>
      <c r="D18" s="211"/>
      <c r="E18" s="211"/>
      <c r="F18" s="73"/>
      <c r="G18" s="69"/>
    </row>
    <row r="19" spans="1:7" ht="27.75" customHeight="1" hidden="1">
      <c r="A19" s="69"/>
      <c r="B19" s="72"/>
      <c r="C19" s="211" t="s">
        <v>93</v>
      </c>
      <c r="D19" s="211"/>
      <c r="E19" s="211"/>
      <c r="F19" s="73"/>
      <c r="G19" s="69"/>
    </row>
    <row r="20" spans="1:7" ht="27.75" customHeight="1" hidden="1">
      <c r="A20" s="69"/>
      <c r="B20" s="72"/>
      <c r="C20" s="211" t="s">
        <v>94</v>
      </c>
      <c r="D20" s="211"/>
      <c r="E20" s="211"/>
      <c r="F20" s="73"/>
      <c r="G20" s="69"/>
    </row>
    <row r="21" spans="1:7" ht="16.5" customHeight="1" hidden="1">
      <c r="A21" s="69"/>
      <c r="B21" s="72"/>
      <c r="C21" s="216" t="s">
        <v>95</v>
      </c>
      <c r="D21" s="217"/>
      <c r="E21" s="217"/>
      <c r="F21" s="73"/>
      <c r="G21" s="69"/>
    </row>
    <row r="22" spans="1:7" ht="34.5" customHeight="1">
      <c r="A22" s="69"/>
      <c r="B22" s="72"/>
      <c r="C22" s="199" t="s">
        <v>48</v>
      </c>
      <c r="D22" s="199"/>
      <c r="E22" s="199"/>
      <c r="F22" s="73" t="s">
        <v>86</v>
      </c>
      <c r="G22" s="69"/>
    </row>
    <row r="23" spans="1:7" ht="27" customHeight="1" hidden="1">
      <c r="A23" s="69"/>
      <c r="B23" s="72"/>
      <c r="C23" s="207" t="s">
        <v>96</v>
      </c>
      <c r="D23" s="207"/>
      <c r="E23" s="207"/>
      <c r="F23" s="73"/>
      <c r="G23" s="69"/>
    </row>
    <row r="24" spans="1:7" ht="26.25" customHeight="1" hidden="1">
      <c r="A24" s="69"/>
      <c r="B24" s="72"/>
      <c r="C24" s="207" t="s">
        <v>97</v>
      </c>
      <c r="D24" s="207"/>
      <c r="E24" s="207"/>
      <c r="F24" s="73"/>
      <c r="G24" s="69"/>
    </row>
    <row r="25" spans="1:7" ht="14.25" customHeight="1" hidden="1">
      <c r="A25" s="69"/>
      <c r="B25" s="72"/>
      <c r="C25" s="207" t="s">
        <v>98</v>
      </c>
      <c r="D25" s="207"/>
      <c r="E25" s="207"/>
      <c r="F25" s="73"/>
      <c r="G25" s="69"/>
    </row>
    <row r="26" spans="1:7" ht="41.25" customHeight="1" hidden="1">
      <c r="A26" s="69"/>
      <c r="B26" s="72"/>
      <c r="C26" s="207" t="s">
        <v>99</v>
      </c>
      <c r="D26" s="207"/>
      <c r="E26" s="207"/>
      <c r="F26" s="73"/>
      <c r="G26" s="69"/>
    </row>
    <row r="27" spans="1:7" ht="34.5" customHeight="1">
      <c r="A27" s="69"/>
      <c r="B27" s="72"/>
      <c r="C27" s="199" t="s">
        <v>49</v>
      </c>
      <c r="D27" s="199"/>
      <c r="E27" s="199"/>
      <c r="F27" s="73" t="s">
        <v>81</v>
      </c>
      <c r="G27" s="69"/>
    </row>
    <row r="28" spans="1:7" ht="24.75" customHeight="1">
      <c r="A28" s="69"/>
      <c r="B28" s="72"/>
      <c r="C28" s="200" t="s">
        <v>52</v>
      </c>
      <c r="D28" s="200"/>
      <c r="E28" s="83" t="s">
        <v>53</v>
      </c>
      <c r="F28" s="79"/>
      <c r="G28" s="69"/>
    </row>
    <row r="29" spans="1:7" ht="15">
      <c r="A29" s="69"/>
      <c r="B29" s="72"/>
      <c r="C29" s="200" t="s">
        <v>100</v>
      </c>
      <c r="D29" s="200"/>
      <c r="E29" s="131" t="s">
        <v>236</v>
      </c>
      <c r="F29" s="79"/>
      <c r="G29" s="69"/>
    </row>
    <row r="30" spans="1:7" ht="15">
      <c r="A30" s="69"/>
      <c r="B30" s="72"/>
      <c r="C30" s="200" t="s">
        <v>101</v>
      </c>
      <c r="D30" s="200"/>
      <c r="E30" s="78" t="s">
        <v>102</v>
      </c>
      <c r="F30" s="79"/>
      <c r="G30" s="69"/>
    </row>
    <row r="31" spans="1:7" ht="15">
      <c r="A31" s="69"/>
      <c r="B31" s="72"/>
      <c r="C31" s="201" t="s">
        <v>9</v>
      </c>
      <c r="D31" s="201"/>
      <c r="E31" s="78" t="s">
        <v>103</v>
      </c>
      <c r="F31" s="79"/>
      <c r="G31" s="69"/>
    </row>
    <row r="32" spans="1:7" ht="15.75" customHeight="1">
      <c r="A32" s="69"/>
      <c r="B32" s="72"/>
      <c r="C32" s="201"/>
      <c r="D32" s="201"/>
      <c r="E32" s="80" t="s">
        <v>104</v>
      </c>
      <c r="F32" s="79"/>
      <c r="G32" s="69"/>
    </row>
    <row r="33" spans="1:7" ht="34.5" customHeight="1">
      <c r="A33" s="69"/>
      <c r="B33" s="72"/>
      <c r="C33" s="199" t="s">
        <v>51</v>
      </c>
      <c r="D33" s="199"/>
      <c r="E33" s="199"/>
      <c r="F33" s="73" t="s">
        <v>86</v>
      </c>
      <c r="G33" s="69"/>
    </row>
    <row r="34" spans="1:7" ht="28.5" customHeight="1" hidden="1">
      <c r="A34" s="69"/>
      <c r="B34" s="72"/>
      <c r="C34" s="221" t="s">
        <v>278</v>
      </c>
      <c r="D34" s="221"/>
      <c r="E34" s="221"/>
      <c r="F34" s="73"/>
      <c r="G34" s="69"/>
    </row>
    <row r="35" spans="1:7" ht="15" hidden="1">
      <c r="A35" s="69"/>
      <c r="B35" s="72"/>
      <c r="C35" s="218" t="s">
        <v>233</v>
      </c>
      <c r="D35" s="218"/>
      <c r="E35" s="218"/>
      <c r="F35" s="73"/>
      <c r="G35" s="69"/>
    </row>
    <row r="36" spans="1:7" ht="15" hidden="1">
      <c r="A36" s="69"/>
      <c r="B36" s="72"/>
      <c r="C36" s="218" t="s">
        <v>237</v>
      </c>
      <c r="D36" s="218"/>
      <c r="E36" s="218"/>
      <c r="F36" s="73"/>
      <c r="G36" s="69"/>
    </row>
    <row r="37" spans="1:7" ht="15" hidden="1">
      <c r="A37" s="69"/>
      <c r="B37" s="72"/>
      <c r="C37" s="220" t="s">
        <v>234</v>
      </c>
      <c r="D37" s="220"/>
      <c r="E37" s="220"/>
      <c r="F37" s="73"/>
      <c r="G37" s="69"/>
    </row>
    <row r="38" spans="1:7" ht="15" hidden="1">
      <c r="A38" s="69"/>
      <c r="B38" s="72"/>
      <c r="C38" s="219" t="s">
        <v>235</v>
      </c>
      <c r="D38" s="219"/>
      <c r="E38" s="219"/>
      <c r="F38" s="73"/>
      <c r="G38" s="69"/>
    </row>
    <row r="39" spans="1:10" s="175" customFormat="1" ht="34.5" customHeight="1">
      <c r="A39" s="172"/>
      <c r="B39" s="173"/>
      <c r="C39" s="203" t="s">
        <v>273</v>
      </c>
      <c r="D39" s="203"/>
      <c r="E39" s="203"/>
      <c r="F39" s="174" t="s">
        <v>86</v>
      </c>
      <c r="I39" s="172"/>
      <c r="J39" s="176"/>
    </row>
    <row r="40" spans="1:10" s="175" customFormat="1" ht="15" customHeight="1" hidden="1">
      <c r="A40" s="172"/>
      <c r="B40" s="173"/>
      <c r="C40" s="204" t="s">
        <v>270</v>
      </c>
      <c r="D40" s="204"/>
      <c r="E40" s="204"/>
      <c r="F40" s="174"/>
      <c r="I40" s="172"/>
      <c r="J40" s="176"/>
    </row>
    <row r="41" spans="1:10" s="175" customFormat="1" ht="15" customHeight="1" hidden="1">
      <c r="A41" s="172"/>
      <c r="B41" s="173"/>
      <c r="C41" s="205" t="s">
        <v>271</v>
      </c>
      <c r="D41" s="205"/>
      <c r="E41" s="177" t="s">
        <v>272</v>
      </c>
      <c r="F41" s="174"/>
      <c r="I41" s="172"/>
      <c r="J41" s="176"/>
    </row>
    <row r="42" spans="2:7" ht="6.75" customHeight="1" thickBot="1">
      <c r="B42" s="81"/>
      <c r="C42" s="202"/>
      <c r="D42" s="202"/>
      <c r="E42" s="202"/>
      <c r="F42" s="82"/>
      <c r="G42" s="69"/>
    </row>
    <row r="43" spans="1:6" ht="15" thickTop="1">
      <c r="A43" s="69"/>
      <c r="B43" s="69"/>
      <c r="C43" s="69"/>
      <c r="D43" s="69"/>
      <c r="E43" s="69"/>
      <c r="F43" s="65"/>
    </row>
    <row r="48" spans="2:5" ht="23.25">
      <c r="B48" s="198"/>
      <c r="C48" s="198"/>
      <c r="D48" s="198"/>
      <c r="E48" s="198"/>
    </row>
    <row r="55" ht="14.25" customHeight="1"/>
    <row r="56" ht="14.25" customHeight="1"/>
    <row r="57" ht="14.25" customHeight="1"/>
    <row r="58" ht="15" customHeight="1"/>
    <row r="59" ht="25.5" customHeight="1"/>
    <row r="60" ht="25.5" customHeight="1"/>
    <row r="61" ht="25.5" customHeight="1"/>
  </sheetData>
  <sheetProtection password="FA9C" sheet="1" objects="1" scenarios="1" formatColumns="0" formatRows="0"/>
  <mergeCells count="39">
    <mergeCell ref="C9:E9"/>
    <mergeCell ref="C35:E35"/>
    <mergeCell ref="C36:E36"/>
    <mergeCell ref="C38:E38"/>
    <mergeCell ref="C37:E37"/>
    <mergeCell ref="C34:E34"/>
    <mergeCell ref="C22:E22"/>
    <mergeCell ref="C23:E23"/>
    <mergeCell ref="D13:E13"/>
    <mergeCell ref="B2:D2"/>
    <mergeCell ref="C10:E10"/>
    <mergeCell ref="C11:E11"/>
    <mergeCell ref="C25:E25"/>
    <mergeCell ref="D15:E15"/>
    <mergeCell ref="D16:E16"/>
    <mergeCell ref="C20:E20"/>
    <mergeCell ref="C12:D12"/>
    <mergeCell ref="C19:E19"/>
    <mergeCell ref="C21:E21"/>
    <mergeCell ref="C5:E5"/>
    <mergeCell ref="C8:E8"/>
    <mergeCell ref="C17:E17"/>
    <mergeCell ref="C28:D28"/>
    <mergeCell ref="C6:E6"/>
    <mergeCell ref="C26:E26"/>
    <mergeCell ref="C24:E24"/>
    <mergeCell ref="D14:E14"/>
    <mergeCell ref="C7:E7"/>
    <mergeCell ref="C18:E18"/>
    <mergeCell ref="B48:E48"/>
    <mergeCell ref="C27:E27"/>
    <mergeCell ref="C33:E33"/>
    <mergeCell ref="C29:D29"/>
    <mergeCell ref="C30:D30"/>
    <mergeCell ref="C31:D32"/>
    <mergeCell ref="C42:E42"/>
    <mergeCell ref="C39:E39"/>
    <mergeCell ref="C40:E40"/>
    <mergeCell ref="C41:D41"/>
  </mergeCells>
  <hyperlinks>
    <hyperlink ref="E30" r:id="rId1" display="http://eias.ru/?page=show_templates"/>
    <hyperlink ref="C21" r:id="rId2" tooltip="http://www.fstrf.ru/regions/region/showlist" display="http://www.fstrf.ru/regions/region/showlist"/>
    <hyperlink ref="E31" r:id="rId3" display="http://eias.ru/files/distr/libs_for_templates_setup.rar"/>
    <hyperlink ref="E28" r:id="rId4" display="http://support.eias.ru/index.php?a=add&amp;catid=5"/>
    <hyperlink ref="E29" r:id="rId5" tooltip="openinfo@eias.ru" display="openinfo@eias.ru"/>
    <hyperlink ref="E41" r:id="rId6" tooltip="http://eias.ru/files/shablon/manual_loading_through_monitoring.pdf" display="http://eias.ru/files/shablon/manual_loading_through_monitoring.pdf"/>
  </hyperlinks>
  <printOptions/>
  <pageMargins left="0.7" right="0.7" top="0.75" bottom="0.75" header="0.3" footer="0.3"/>
  <pageSetup horizontalDpi="180" verticalDpi="18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4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15</v>
      </c>
      <c r="B1" s="3" t="s">
        <v>16</v>
      </c>
    </row>
    <row r="2" spans="1:2" ht="11.25">
      <c r="A2" t="s">
        <v>17</v>
      </c>
      <c r="B2" t="s">
        <v>20</v>
      </c>
    </row>
    <row r="3" spans="1:2" ht="11.25">
      <c r="A3" t="s">
        <v>38</v>
      </c>
      <c r="B3" t="s">
        <v>18</v>
      </c>
    </row>
    <row r="4" spans="1:2" ht="11.25">
      <c r="A4" t="s">
        <v>39</v>
      </c>
      <c r="B4" t="s">
        <v>80</v>
      </c>
    </row>
    <row r="5" spans="1:2" ht="11.25">
      <c r="A5" t="s">
        <v>19</v>
      </c>
      <c r="B5" t="s">
        <v>23</v>
      </c>
    </row>
    <row r="6" spans="1:2" ht="11.25">
      <c r="A6" t="s">
        <v>217</v>
      </c>
      <c r="B6" t="s">
        <v>40</v>
      </c>
    </row>
    <row r="7" spans="1:2" ht="11.25">
      <c r="A7" t="s">
        <v>218</v>
      </c>
      <c r="B7" t="s">
        <v>24</v>
      </c>
    </row>
    <row r="8" spans="1:2" ht="11.25">
      <c r="A8" t="s">
        <v>249</v>
      </c>
      <c r="B8" t="s">
        <v>41</v>
      </c>
    </row>
    <row r="9" spans="1:2" ht="11.25">
      <c r="A9" t="s">
        <v>13</v>
      </c>
      <c r="B9" t="s">
        <v>22</v>
      </c>
    </row>
    <row r="10" spans="1:2" ht="11.25">
      <c r="A10" t="s">
        <v>21</v>
      </c>
      <c r="B10" t="s">
        <v>36</v>
      </c>
    </row>
    <row r="11" spans="1:2" ht="11.25">
      <c r="A11"/>
      <c r="B11" t="s">
        <v>25</v>
      </c>
    </row>
    <row r="12" spans="1:2" ht="11.25">
      <c r="A12"/>
      <c r="B12" t="s">
        <v>42</v>
      </c>
    </row>
    <row r="13" spans="1:2" ht="11.25">
      <c r="A13"/>
      <c r="B13" t="s">
        <v>37</v>
      </c>
    </row>
    <row r="14" spans="1:2" ht="11.25">
      <c r="A14"/>
      <c r="B14" t="s">
        <v>62</v>
      </c>
    </row>
    <row r="15" spans="1:2" ht="11.25">
      <c r="A15"/>
      <c r="B15" t="s">
        <v>275</v>
      </c>
    </row>
    <row r="16" spans="1:2" ht="11.25">
      <c r="A16"/>
      <c r="B16" t="s">
        <v>276</v>
      </c>
    </row>
    <row r="17" spans="1:2" ht="11.25">
      <c r="A17"/>
      <c r="B17" t="s">
        <v>232</v>
      </c>
    </row>
    <row r="18" spans="1:2" ht="11.25">
      <c r="A18"/>
      <c r="B18" t="s">
        <v>228</v>
      </c>
    </row>
    <row r="19" spans="1:2" ht="11.25">
      <c r="A19"/>
      <c r="B19" t="s">
        <v>229</v>
      </c>
    </row>
    <row r="20" spans="1:2" ht="11.25">
      <c r="A20"/>
      <c r="B20" t="s">
        <v>230</v>
      </c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H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7" bestFit="1" customWidth="1"/>
    <col min="2" max="2" width="9.00390625" style="0" customWidth="1"/>
    <col min="3" max="4" width="9.140625" style="124" customWidth="1"/>
    <col min="5" max="5" width="24.28125" style="90" customWidth="1"/>
    <col min="6" max="6" width="19.8515625" style="125" customWidth="1"/>
    <col min="7" max="7" width="48.421875" style="125" bestFit="1" customWidth="1"/>
    <col min="8" max="16384" width="9.140625" style="5" customWidth="1"/>
  </cols>
  <sheetData>
    <row r="1" spans="1:8" s="122" customFormat="1" ht="25.5">
      <c r="A1" s="121" t="s">
        <v>28</v>
      </c>
      <c r="B1" s="120"/>
      <c r="C1" s="121" t="s">
        <v>69</v>
      </c>
      <c r="D1" s="121" t="s">
        <v>64</v>
      </c>
      <c r="E1" s="121" t="s">
        <v>63</v>
      </c>
      <c r="F1" s="121" t="s">
        <v>75</v>
      </c>
      <c r="G1" s="121" t="s">
        <v>222</v>
      </c>
      <c r="H1" s="121" t="s">
        <v>255</v>
      </c>
    </row>
    <row r="2" spans="1:8" ht="12" customHeight="1">
      <c r="A2" s="6" t="s">
        <v>121</v>
      </c>
      <c r="C2" s="123" t="s">
        <v>70</v>
      </c>
      <c r="D2" s="123" t="s">
        <v>65</v>
      </c>
      <c r="E2" s="123" t="s">
        <v>67</v>
      </c>
      <c r="F2" s="123" t="s">
        <v>76</v>
      </c>
      <c r="G2" s="127" t="s">
        <v>219</v>
      </c>
      <c r="H2" s="127" t="s">
        <v>256</v>
      </c>
    </row>
    <row r="3" spans="1:8" ht="12" customHeight="1">
      <c r="A3" s="6" t="s">
        <v>122</v>
      </c>
      <c r="C3" s="123" t="s">
        <v>71</v>
      </c>
      <c r="D3" s="123" t="s">
        <v>66</v>
      </c>
      <c r="E3" s="123" t="s">
        <v>56</v>
      </c>
      <c r="F3" s="123" t="s">
        <v>77</v>
      </c>
      <c r="G3" s="123" t="s">
        <v>220</v>
      </c>
      <c r="H3" s="127" t="s">
        <v>257</v>
      </c>
    </row>
    <row r="4" spans="1:8" ht="12" customHeight="1">
      <c r="A4" s="6" t="s">
        <v>123</v>
      </c>
      <c r="C4" s="123" t="s">
        <v>72</v>
      </c>
      <c r="E4" s="123" t="s">
        <v>68</v>
      </c>
      <c r="F4" s="123" t="s">
        <v>78</v>
      </c>
      <c r="G4" s="123" t="s">
        <v>221</v>
      </c>
      <c r="H4" s="127" t="s">
        <v>258</v>
      </c>
    </row>
    <row r="5" spans="1:8" ht="12" customHeight="1">
      <c r="A5" s="6" t="s">
        <v>124</v>
      </c>
      <c r="C5" s="123" t="s">
        <v>190</v>
      </c>
      <c r="E5" s="123" t="s">
        <v>73</v>
      </c>
      <c r="F5" s="123" t="s">
        <v>79</v>
      </c>
      <c r="H5" s="127" t="s">
        <v>259</v>
      </c>
    </row>
    <row r="6" spans="1:8" ht="12" customHeight="1">
      <c r="A6" s="6" t="s">
        <v>125</v>
      </c>
      <c r="C6" s="123" t="s">
        <v>191</v>
      </c>
      <c r="E6" s="123" t="s">
        <v>74</v>
      </c>
      <c r="H6" s="127" t="s">
        <v>260</v>
      </c>
    </row>
    <row r="7" spans="1:8" ht="12" customHeight="1">
      <c r="A7" s="6" t="s">
        <v>126</v>
      </c>
      <c r="H7" s="127" t="s">
        <v>261</v>
      </c>
    </row>
    <row r="8" spans="1:8" ht="12" customHeight="1">
      <c r="A8" s="6" t="s">
        <v>127</v>
      </c>
      <c r="H8" s="127" t="s">
        <v>262</v>
      </c>
    </row>
    <row r="9" spans="1:8" ht="12" customHeight="1">
      <c r="A9" s="6" t="s">
        <v>128</v>
      </c>
      <c r="H9" s="127" t="s">
        <v>263</v>
      </c>
    </row>
    <row r="10" spans="1:8" ht="12" customHeight="1">
      <c r="A10" s="6" t="s">
        <v>129</v>
      </c>
      <c r="H10" s="127" t="s">
        <v>264</v>
      </c>
    </row>
    <row r="11" spans="1:8" ht="12" customHeight="1">
      <c r="A11" s="6" t="s">
        <v>130</v>
      </c>
      <c r="H11" s="127" t="s">
        <v>265</v>
      </c>
    </row>
    <row r="12" spans="1:8" ht="12.75">
      <c r="A12" s="6" t="s">
        <v>26</v>
      </c>
      <c r="H12" s="127" t="s">
        <v>266</v>
      </c>
    </row>
    <row r="13" spans="1:8" ht="12.75">
      <c r="A13" s="6" t="s">
        <v>131</v>
      </c>
      <c r="H13" s="127" t="s">
        <v>267</v>
      </c>
    </row>
    <row r="14" ht="12.75">
      <c r="A14" s="6" t="s">
        <v>27</v>
      </c>
    </row>
    <row r="15" ht="12.75">
      <c r="A15" s="6" t="s">
        <v>132</v>
      </c>
    </row>
    <row r="16" ht="12.75">
      <c r="A16" s="6" t="s">
        <v>133</v>
      </c>
    </row>
    <row r="17" ht="12.75">
      <c r="A17" s="6" t="s">
        <v>134</v>
      </c>
    </row>
    <row r="18" ht="12.75">
      <c r="A18" s="6" t="s">
        <v>135</v>
      </c>
    </row>
    <row r="19" ht="12.75">
      <c r="A19" s="6" t="s">
        <v>136</v>
      </c>
    </row>
    <row r="20" ht="12.75">
      <c r="A20" s="6" t="s">
        <v>137</v>
      </c>
    </row>
    <row r="21" ht="12.75">
      <c r="A21" s="6" t="s">
        <v>138</v>
      </c>
    </row>
    <row r="22" ht="12.75">
      <c r="A22" s="6" t="s">
        <v>139</v>
      </c>
    </row>
    <row r="23" ht="12.75">
      <c r="A23" s="6" t="s">
        <v>140</v>
      </c>
    </row>
    <row r="24" ht="12.75">
      <c r="A24" s="6" t="s">
        <v>141</v>
      </c>
    </row>
    <row r="25" ht="12.75">
      <c r="A25" s="6" t="s">
        <v>142</v>
      </c>
    </row>
    <row r="26" ht="12.75">
      <c r="A26" s="6" t="s">
        <v>143</v>
      </c>
    </row>
    <row r="27" ht="12.75">
      <c r="A27" s="6" t="s">
        <v>144</v>
      </c>
    </row>
    <row r="28" ht="12.75">
      <c r="A28" s="6" t="s">
        <v>145</v>
      </c>
    </row>
    <row r="29" ht="12.75">
      <c r="A29" s="6" t="s">
        <v>146</v>
      </c>
    </row>
    <row r="30" ht="12.75">
      <c r="A30" s="6" t="s">
        <v>147</v>
      </c>
    </row>
    <row r="31" ht="12.75">
      <c r="A31" s="6" t="s">
        <v>148</v>
      </c>
    </row>
    <row r="32" ht="12.75">
      <c r="A32" s="6" t="s">
        <v>149</v>
      </c>
    </row>
    <row r="33" ht="12.75">
      <c r="A33" s="6" t="s">
        <v>150</v>
      </c>
    </row>
    <row r="34" ht="12.75">
      <c r="A34" s="6" t="s">
        <v>151</v>
      </c>
    </row>
    <row r="35" ht="12.75">
      <c r="A35" s="6" t="s">
        <v>115</v>
      </c>
    </row>
    <row r="36" ht="12.75">
      <c r="A36" s="6" t="s">
        <v>116</v>
      </c>
    </row>
    <row r="37" ht="12.75">
      <c r="A37" s="6" t="s">
        <v>117</v>
      </c>
    </row>
    <row r="38" ht="12.75">
      <c r="A38" s="6" t="s">
        <v>118</v>
      </c>
    </row>
    <row r="39" ht="12.75">
      <c r="A39" s="6" t="s">
        <v>119</v>
      </c>
    </row>
    <row r="40" ht="12.75">
      <c r="A40" s="6" t="s">
        <v>120</v>
      </c>
    </row>
    <row r="41" ht="12.75">
      <c r="A41" s="6" t="s">
        <v>152</v>
      </c>
    </row>
    <row r="42" ht="12.75">
      <c r="A42" s="6" t="s">
        <v>153</v>
      </c>
    </row>
    <row r="43" ht="12.75">
      <c r="A43" s="6" t="s">
        <v>154</v>
      </c>
    </row>
    <row r="44" ht="12.75">
      <c r="A44" s="6" t="s">
        <v>155</v>
      </c>
    </row>
    <row r="45" ht="12.75">
      <c r="A45" s="6" t="s">
        <v>156</v>
      </c>
    </row>
    <row r="46" ht="12.75">
      <c r="A46" s="6" t="s">
        <v>177</v>
      </c>
    </row>
    <row r="47" ht="12.75">
      <c r="A47" s="6" t="s">
        <v>178</v>
      </c>
    </row>
    <row r="48" ht="12.75">
      <c r="A48" s="6" t="s">
        <v>179</v>
      </c>
    </row>
    <row r="49" ht="12.75">
      <c r="A49" s="6" t="s">
        <v>157</v>
      </c>
    </row>
    <row r="50" ht="12.75">
      <c r="A50" s="6" t="s">
        <v>158</v>
      </c>
    </row>
    <row r="51" ht="12.75">
      <c r="A51" s="6" t="s">
        <v>159</v>
      </c>
    </row>
    <row r="52" ht="12.75">
      <c r="A52" s="6" t="s">
        <v>160</v>
      </c>
    </row>
    <row r="53" ht="12.75">
      <c r="A53" s="6" t="s">
        <v>161</v>
      </c>
    </row>
    <row r="54" ht="12.75">
      <c r="A54" s="6" t="s">
        <v>162</v>
      </c>
    </row>
    <row r="55" ht="12.75">
      <c r="A55" s="6" t="s">
        <v>163</v>
      </c>
    </row>
    <row r="56" ht="12.75">
      <c r="A56" s="6" t="s">
        <v>164</v>
      </c>
    </row>
    <row r="57" ht="12.75">
      <c r="A57" s="6" t="s">
        <v>165</v>
      </c>
    </row>
    <row r="58" ht="12.75">
      <c r="A58" s="6" t="s">
        <v>166</v>
      </c>
    </row>
    <row r="59" ht="12.75">
      <c r="A59" s="6" t="s">
        <v>167</v>
      </c>
    </row>
    <row r="60" ht="12.75">
      <c r="A60" s="6" t="s">
        <v>109</v>
      </c>
    </row>
    <row r="61" ht="12.75">
      <c r="A61" s="6" t="s">
        <v>168</v>
      </c>
    </row>
    <row r="62" ht="12.75">
      <c r="A62" s="6" t="s">
        <v>169</v>
      </c>
    </row>
    <row r="63" ht="12.75">
      <c r="A63" s="6" t="s">
        <v>170</v>
      </c>
    </row>
    <row r="64" ht="12.75">
      <c r="A64" s="6" t="s">
        <v>171</v>
      </c>
    </row>
    <row r="65" ht="12.75">
      <c r="A65" s="6" t="s">
        <v>172</v>
      </c>
    </row>
    <row r="66" ht="12.75">
      <c r="A66" s="6" t="s">
        <v>173</v>
      </c>
    </row>
    <row r="67" ht="12.75">
      <c r="A67" s="6" t="s">
        <v>174</v>
      </c>
    </row>
    <row r="68" ht="12.75">
      <c r="A68" s="6" t="s">
        <v>175</v>
      </c>
    </row>
    <row r="69" ht="12.75">
      <c r="A69" s="6" t="s">
        <v>176</v>
      </c>
    </row>
    <row r="70" ht="12.75">
      <c r="A70" s="6" t="s">
        <v>180</v>
      </c>
    </row>
    <row r="71" ht="12.75">
      <c r="A71" s="6" t="s">
        <v>181</v>
      </c>
    </row>
    <row r="72" ht="12.75">
      <c r="A72" s="6" t="s">
        <v>182</v>
      </c>
    </row>
    <row r="73" ht="12.75">
      <c r="A73" s="6" t="s">
        <v>183</v>
      </c>
    </row>
    <row r="74" ht="12.75">
      <c r="A74" s="6" t="s">
        <v>184</v>
      </c>
    </row>
    <row r="75" ht="12.75">
      <c r="A75" s="6" t="s">
        <v>185</v>
      </c>
    </row>
    <row r="76" ht="12.75">
      <c r="A76" s="6" t="s">
        <v>186</v>
      </c>
    </row>
    <row r="77" ht="12.75">
      <c r="A77" s="6" t="s">
        <v>114</v>
      </c>
    </row>
    <row r="78" ht="12.75">
      <c r="A78" s="6" t="s">
        <v>187</v>
      </c>
    </row>
    <row r="79" ht="12.75">
      <c r="A79" s="6" t="s">
        <v>188</v>
      </c>
    </row>
    <row r="80" ht="12.75">
      <c r="A80" s="6" t="s">
        <v>189</v>
      </c>
    </row>
    <row r="81" ht="12.75">
      <c r="A81" s="6" t="s">
        <v>0</v>
      </c>
    </row>
    <row r="82" ht="12.75">
      <c r="A82" s="6" t="s">
        <v>1</v>
      </c>
    </row>
    <row r="83" ht="12.75">
      <c r="A83" s="6" t="s">
        <v>2</v>
      </c>
    </row>
    <row r="84" ht="12.75">
      <c r="A84" s="6" t="s">
        <v>3</v>
      </c>
    </row>
    <row r="85" ht="12.75">
      <c r="A85" s="6" t="s">
        <v>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SH_et_union">
    <tabColor indexed="47"/>
  </sheetPr>
  <dimension ref="A2:L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4.140625" style="0" bestFit="1" customWidth="1"/>
    <col min="6" max="9" width="20.7109375" style="0" customWidth="1"/>
    <col min="10" max="10" width="24.28125" style="0" customWidth="1"/>
    <col min="12" max="12" width="7.7109375" style="0" customWidth="1"/>
    <col min="13" max="13" width="32.421875" style="0" customWidth="1"/>
    <col min="15" max="15" width="29.421875" style="0" customWidth="1"/>
    <col min="16" max="16" width="39.57421875" style="0" customWidth="1"/>
  </cols>
  <sheetData>
    <row r="2" s="58" customFormat="1" ht="11.25">
      <c r="A2" s="58" t="s">
        <v>209</v>
      </c>
    </row>
    <row r="4" spans="3:8" s="84" customFormat="1" ht="15" customHeight="1">
      <c r="C4" s="164"/>
      <c r="D4" s="116"/>
      <c r="E4" s="180" t="str">
        <f>god+(D4-1)&amp;IF(OR(D4=2,D4=0),"",IF(D4=1,"*",REPT("*",D4-1)))</f>
        <v>2014</v>
      </c>
      <c r="F4" s="100"/>
      <c r="G4" s="100"/>
      <c r="H4" s="100"/>
    </row>
    <row r="7" s="58" customFormat="1" ht="11.25">
      <c r="A7" s="58" t="s">
        <v>223</v>
      </c>
    </row>
    <row r="9" spans="3:9" s="84" customFormat="1" ht="15" customHeight="1">
      <c r="C9" s="164"/>
      <c r="D9" s="116"/>
      <c r="E9" s="180">
        <f>god+(D9-1)</f>
        <v>2014</v>
      </c>
      <c r="F9" s="100"/>
      <c r="G9" s="100"/>
      <c r="H9" s="184"/>
      <c r="I9" s="184"/>
    </row>
    <row r="12" s="58" customFormat="1" ht="11.25">
      <c r="A12" s="58" t="s">
        <v>198</v>
      </c>
    </row>
    <row r="14" spans="3:5" s="19" customFormat="1" ht="15" customHeight="1">
      <c r="C14" s="167"/>
      <c r="D14" s="108"/>
      <c r="E14" s="21"/>
    </row>
    <row r="17" s="58" customFormat="1" ht="11.25">
      <c r="A17" s="58" t="s">
        <v>254</v>
      </c>
    </row>
    <row r="18" s="162" customFormat="1" ht="11.25"/>
    <row r="20" spans="1:12" ht="24" customHeight="1">
      <c r="A20" s="241"/>
      <c r="B20" s="130"/>
      <c r="C20" s="165"/>
      <c r="D20" s="136">
        <f>A20</f>
        <v>0</v>
      </c>
      <c r="E20" s="244"/>
      <c r="F20" s="245"/>
      <c r="G20" s="141"/>
      <c r="H20" s="141"/>
      <c r="I20" s="141"/>
      <c r="J20" s="141"/>
      <c r="K20" s="140"/>
      <c r="L20" s="139"/>
    </row>
    <row r="21" spans="1:12" ht="15" customHeight="1">
      <c r="A21" s="241"/>
      <c r="B21" s="130"/>
      <c r="C21" s="165"/>
      <c r="D21" s="158" t="str">
        <f>A20&amp;".1"</f>
        <v>.1</v>
      </c>
      <c r="E21" s="138" t="s">
        <v>240</v>
      </c>
      <c r="F21" s="149"/>
      <c r="G21" s="150"/>
      <c r="H21" s="151" t="s">
        <v>242</v>
      </c>
      <c r="I21" s="151" t="s">
        <v>242</v>
      </c>
      <c r="J21" s="151" t="s">
        <v>242</v>
      </c>
      <c r="K21" s="152"/>
      <c r="L21" s="137"/>
    </row>
    <row r="22" spans="1:12" ht="15" customHeight="1">
      <c r="A22" s="241"/>
      <c r="B22" s="130"/>
      <c r="C22" s="165"/>
      <c r="D22" s="158" t="str">
        <f>A20&amp;".2"</f>
        <v>.2</v>
      </c>
      <c r="E22" s="138" t="s">
        <v>241</v>
      </c>
      <c r="F22" s="149"/>
      <c r="G22" s="153"/>
      <c r="H22" s="152"/>
      <c r="I22" s="152"/>
      <c r="J22" s="152"/>
      <c r="K22" s="154" t="s">
        <v>242</v>
      </c>
      <c r="L22" s="137"/>
    </row>
  </sheetData>
  <sheetProtection/>
  <mergeCells count="2">
    <mergeCell ref="A20:A22"/>
    <mergeCell ref="E20:F20"/>
  </mergeCells>
  <dataValidations count="9">
    <dataValidation type="decimal" allowBlank="1" showErrorMessage="1" errorTitle="Ошибка" error="Допускается ввод только неотрицательных чисел!" sqref="F4:H4 F9:G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14 H22:J22 F21:F22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G21:G22"/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2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9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23"/>
    </row>
    <row r="2" ht="12">
      <c r="A2" s="23"/>
    </row>
    <row r="3" ht="12">
      <c r="A3" s="23"/>
    </row>
    <row r="4" ht="12">
      <c r="A4" s="23"/>
    </row>
    <row r="5" ht="12">
      <c r="A5" s="23"/>
    </row>
    <row r="6" ht="12">
      <c r="A6" s="23"/>
    </row>
    <row r="7" ht="12">
      <c r="A7" s="23"/>
    </row>
    <row r="8" ht="12">
      <c r="A8" s="23"/>
    </row>
    <row r="9" ht="12">
      <c r="A9" s="23"/>
    </row>
    <row r="10" ht="12">
      <c r="A10" s="23"/>
    </row>
    <row r="11" ht="12">
      <c r="A11" s="23"/>
    </row>
    <row r="12" ht="12">
      <c r="A12" s="23"/>
    </row>
    <row r="13" ht="12">
      <c r="A13" s="23"/>
    </row>
    <row r="14" ht="12">
      <c r="A14" s="23"/>
    </row>
    <row r="15" ht="12">
      <c r="A15" s="23"/>
    </row>
    <row r="16" ht="12">
      <c r="A16" s="23"/>
    </row>
    <row r="17" ht="12">
      <c r="A17" s="23"/>
    </row>
    <row r="18" ht="12">
      <c r="A18" s="23"/>
    </row>
    <row r="19" ht="12">
      <c r="A19" s="2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4" customWidth="1"/>
    <col min="2" max="16384" width="9.140625" style="25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8" customWidth="1"/>
    <col min="27" max="36" width="9.140625" style="9" customWidth="1"/>
    <col min="37" max="16384" width="9.140625" style="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K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2:11" ht="11.25">
      <c r="B1" s="4" t="s">
        <v>303</v>
      </c>
      <c r="C1" s="4" t="s">
        <v>304</v>
      </c>
      <c r="D1" s="4" t="s">
        <v>305</v>
      </c>
      <c r="E1" s="4" t="s">
        <v>306</v>
      </c>
      <c r="F1" s="4" t="s">
        <v>307</v>
      </c>
      <c r="G1" s="4" t="s">
        <v>308</v>
      </c>
      <c r="H1" s="4" t="s">
        <v>309</v>
      </c>
      <c r="I1" s="4" t="s">
        <v>310</v>
      </c>
      <c r="J1" s="4" t="s">
        <v>311</v>
      </c>
      <c r="K1" s="4" t="s">
        <v>312</v>
      </c>
    </row>
    <row r="2" spans="1:11" ht="11.25">
      <c r="A2" s="4">
        <v>1</v>
      </c>
      <c r="B2" s="4" t="s">
        <v>114</v>
      </c>
      <c r="C2" s="4" t="s">
        <v>313</v>
      </c>
      <c r="D2" s="4" t="s">
        <v>314</v>
      </c>
      <c r="E2" s="4" t="s">
        <v>313</v>
      </c>
      <c r="F2" s="4" t="s">
        <v>315</v>
      </c>
      <c r="G2" s="4" t="s">
        <v>316</v>
      </c>
      <c r="H2" s="4" t="s">
        <v>317</v>
      </c>
      <c r="I2" s="4" t="s">
        <v>318</v>
      </c>
      <c r="J2" s="4" t="s">
        <v>319</v>
      </c>
      <c r="K2" s="4" t="s">
        <v>283</v>
      </c>
    </row>
    <row r="3" spans="1:11" ht="11.25">
      <c r="A3" s="4">
        <v>2</v>
      </c>
      <c r="B3" s="4" t="s">
        <v>114</v>
      </c>
      <c r="C3" s="4" t="s">
        <v>313</v>
      </c>
      <c r="D3" s="4" t="s">
        <v>314</v>
      </c>
      <c r="E3" s="4" t="s">
        <v>313</v>
      </c>
      <c r="F3" s="4" t="s">
        <v>315</v>
      </c>
      <c r="G3" s="4" t="s">
        <v>320</v>
      </c>
      <c r="H3" s="4" t="s">
        <v>321</v>
      </c>
      <c r="I3" s="4" t="s">
        <v>322</v>
      </c>
      <c r="J3" s="4" t="s">
        <v>323</v>
      </c>
      <c r="K3" s="4" t="s">
        <v>283</v>
      </c>
    </row>
    <row r="4" spans="1:11" ht="11.25">
      <c r="A4" s="4">
        <v>3</v>
      </c>
      <c r="B4" s="4" t="s">
        <v>114</v>
      </c>
      <c r="C4" s="4" t="s">
        <v>313</v>
      </c>
      <c r="D4" s="4" t="s">
        <v>314</v>
      </c>
      <c r="E4" s="4" t="s">
        <v>313</v>
      </c>
      <c r="F4" s="4" t="s">
        <v>315</v>
      </c>
      <c r="G4" s="4" t="s">
        <v>324</v>
      </c>
      <c r="H4" s="4" t="s">
        <v>325</v>
      </c>
      <c r="I4" s="4" t="s">
        <v>322</v>
      </c>
      <c r="J4" s="4" t="s">
        <v>326</v>
      </c>
      <c r="K4" s="4" t="s">
        <v>283</v>
      </c>
    </row>
    <row r="5" spans="1:11" ht="11.25">
      <c r="A5" s="4">
        <v>4</v>
      </c>
      <c r="B5" s="4" t="s">
        <v>114</v>
      </c>
      <c r="C5" s="4" t="s">
        <v>327</v>
      </c>
      <c r="D5" s="4" t="s">
        <v>327</v>
      </c>
      <c r="E5" s="4" t="s">
        <v>327</v>
      </c>
      <c r="F5" s="4" t="s">
        <v>327</v>
      </c>
      <c r="G5" s="4" t="s">
        <v>328</v>
      </c>
      <c r="H5" s="4" t="s">
        <v>329</v>
      </c>
      <c r="I5" s="4" t="s">
        <v>330</v>
      </c>
      <c r="J5" s="4" t="s">
        <v>331</v>
      </c>
      <c r="K5" s="4" t="s">
        <v>332</v>
      </c>
    </row>
    <row r="6" spans="1:11" ht="11.25">
      <c r="A6" s="4">
        <v>5</v>
      </c>
      <c r="B6" s="4" t="s">
        <v>114</v>
      </c>
      <c r="C6" s="4" t="s">
        <v>333</v>
      </c>
      <c r="D6" s="4" t="s">
        <v>334</v>
      </c>
      <c r="E6" s="4" t="s">
        <v>333</v>
      </c>
      <c r="F6" s="4" t="s">
        <v>335</v>
      </c>
      <c r="G6" s="4" t="s">
        <v>336</v>
      </c>
      <c r="H6" s="4" t="s">
        <v>337</v>
      </c>
      <c r="I6" s="4" t="s">
        <v>338</v>
      </c>
      <c r="J6" s="4" t="s">
        <v>339</v>
      </c>
      <c r="K6" s="4" t="s">
        <v>340</v>
      </c>
    </row>
    <row r="7" spans="1:11" ht="11.25">
      <c r="A7" s="4">
        <v>6</v>
      </c>
      <c r="B7" s="4" t="s">
        <v>114</v>
      </c>
      <c r="C7" s="4" t="s">
        <v>313</v>
      </c>
      <c r="D7" s="4" t="s">
        <v>314</v>
      </c>
      <c r="E7" s="4" t="s">
        <v>313</v>
      </c>
      <c r="F7" s="4" t="s">
        <v>315</v>
      </c>
      <c r="G7" s="4" t="s">
        <v>341</v>
      </c>
      <c r="H7" s="4" t="s">
        <v>342</v>
      </c>
      <c r="I7" s="4" t="s">
        <v>343</v>
      </c>
      <c r="J7" s="4" t="s">
        <v>344</v>
      </c>
      <c r="K7" s="4" t="s">
        <v>283</v>
      </c>
    </row>
    <row r="8" spans="1:11" ht="11.25">
      <c r="A8" s="4">
        <v>7</v>
      </c>
      <c r="B8" s="4" t="s">
        <v>114</v>
      </c>
      <c r="C8" s="4" t="s">
        <v>327</v>
      </c>
      <c r="D8" s="4" t="s">
        <v>327</v>
      </c>
      <c r="E8" s="4" t="s">
        <v>327</v>
      </c>
      <c r="F8" s="4" t="s">
        <v>327</v>
      </c>
      <c r="G8" s="4" t="s">
        <v>345</v>
      </c>
      <c r="H8" s="4" t="s">
        <v>346</v>
      </c>
      <c r="I8" s="4" t="s">
        <v>347</v>
      </c>
      <c r="J8" s="4" t="s">
        <v>348</v>
      </c>
      <c r="K8" s="4" t="s">
        <v>283</v>
      </c>
    </row>
    <row r="9" spans="1:11" ht="11.25">
      <c r="A9" s="4">
        <v>8</v>
      </c>
      <c r="B9" s="4" t="s">
        <v>114</v>
      </c>
      <c r="C9" s="4" t="s">
        <v>313</v>
      </c>
      <c r="D9" s="4" t="s">
        <v>314</v>
      </c>
      <c r="E9" s="4" t="s">
        <v>313</v>
      </c>
      <c r="F9" s="4" t="s">
        <v>315</v>
      </c>
      <c r="G9" s="4" t="s">
        <v>349</v>
      </c>
      <c r="H9" s="4" t="s">
        <v>350</v>
      </c>
      <c r="I9" s="4" t="s">
        <v>351</v>
      </c>
      <c r="J9" s="4" t="s">
        <v>352</v>
      </c>
      <c r="K9" s="4" t="s">
        <v>283</v>
      </c>
    </row>
    <row r="10" spans="1:11" ht="11.25">
      <c r="A10" s="4">
        <v>9</v>
      </c>
      <c r="B10" s="4" t="s">
        <v>114</v>
      </c>
      <c r="C10" s="4" t="s">
        <v>313</v>
      </c>
      <c r="D10" s="4" t="s">
        <v>314</v>
      </c>
      <c r="E10" s="4" t="s">
        <v>313</v>
      </c>
      <c r="F10" s="4" t="s">
        <v>315</v>
      </c>
      <c r="G10" s="4" t="s">
        <v>353</v>
      </c>
      <c r="H10" s="4" t="s">
        <v>354</v>
      </c>
      <c r="I10" s="4" t="s">
        <v>355</v>
      </c>
      <c r="J10" s="4" t="s">
        <v>323</v>
      </c>
      <c r="K10" s="4" t="s">
        <v>283</v>
      </c>
    </row>
    <row r="11" spans="1:11" ht="11.25">
      <c r="A11" s="4">
        <v>10</v>
      </c>
      <c r="B11" s="4" t="s">
        <v>114</v>
      </c>
      <c r="C11" s="4" t="s">
        <v>333</v>
      </c>
      <c r="D11" s="4" t="s">
        <v>334</v>
      </c>
      <c r="E11" s="4" t="s">
        <v>333</v>
      </c>
      <c r="F11" s="4" t="s">
        <v>335</v>
      </c>
      <c r="G11" s="4" t="s">
        <v>356</v>
      </c>
      <c r="H11" s="4" t="s">
        <v>357</v>
      </c>
      <c r="I11" s="4" t="s">
        <v>358</v>
      </c>
      <c r="J11" s="4" t="s">
        <v>339</v>
      </c>
      <c r="K11" s="4" t="s">
        <v>283</v>
      </c>
    </row>
    <row r="12" spans="1:11" ht="11.25">
      <c r="A12" s="4">
        <v>11</v>
      </c>
      <c r="B12" s="4" t="s">
        <v>114</v>
      </c>
      <c r="C12" s="4" t="s">
        <v>327</v>
      </c>
      <c r="D12" s="4" t="s">
        <v>327</v>
      </c>
      <c r="E12" s="4" t="s">
        <v>327</v>
      </c>
      <c r="F12" s="4" t="s">
        <v>327</v>
      </c>
      <c r="G12" s="4" t="s">
        <v>359</v>
      </c>
      <c r="H12" s="4" t="s">
        <v>360</v>
      </c>
      <c r="I12" s="4" t="s">
        <v>361</v>
      </c>
      <c r="J12" s="4" t="s">
        <v>362</v>
      </c>
      <c r="K12" s="4" t="s">
        <v>340</v>
      </c>
    </row>
    <row r="13" spans="1:11" ht="11.25">
      <c r="A13" s="4">
        <v>12</v>
      </c>
      <c r="B13" s="4" t="s">
        <v>114</v>
      </c>
      <c r="C13" s="4" t="s">
        <v>313</v>
      </c>
      <c r="D13" s="4" t="s">
        <v>314</v>
      </c>
      <c r="E13" s="4" t="s">
        <v>313</v>
      </c>
      <c r="F13" s="4" t="s">
        <v>315</v>
      </c>
      <c r="G13" s="4" t="s">
        <v>363</v>
      </c>
      <c r="H13" s="4" t="s">
        <v>364</v>
      </c>
      <c r="I13" s="4" t="s">
        <v>365</v>
      </c>
      <c r="J13" s="4" t="s">
        <v>366</v>
      </c>
      <c r="K13" s="4" t="s">
        <v>367</v>
      </c>
    </row>
    <row r="14" spans="1:11" ht="11.25">
      <c r="A14" s="4">
        <v>13</v>
      </c>
      <c r="B14" s="4" t="s">
        <v>114</v>
      </c>
      <c r="C14" s="4" t="s">
        <v>313</v>
      </c>
      <c r="D14" s="4" t="s">
        <v>314</v>
      </c>
      <c r="E14" s="4" t="s">
        <v>313</v>
      </c>
      <c r="F14" s="4" t="s">
        <v>315</v>
      </c>
      <c r="G14" s="4" t="s">
        <v>363</v>
      </c>
      <c r="H14" s="4" t="s">
        <v>364</v>
      </c>
      <c r="I14" s="4" t="s">
        <v>365</v>
      </c>
      <c r="J14" s="4" t="s">
        <v>366</v>
      </c>
      <c r="K14" s="4" t="s">
        <v>368</v>
      </c>
    </row>
    <row r="15" spans="1:11" ht="11.25">
      <c r="A15" s="4">
        <v>14</v>
      </c>
      <c r="B15" s="4" t="s">
        <v>114</v>
      </c>
      <c r="C15" s="4" t="s">
        <v>369</v>
      </c>
      <c r="D15" s="4" t="s">
        <v>370</v>
      </c>
      <c r="E15" s="4" t="s">
        <v>369</v>
      </c>
      <c r="F15" s="4" t="s">
        <v>371</v>
      </c>
      <c r="G15" s="4" t="s">
        <v>372</v>
      </c>
      <c r="H15" s="4" t="s">
        <v>373</v>
      </c>
      <c r="I15" s="4" t="s">
        <v>374</v>
      </c>
      <c r="J15" s="4" t="s">
        <v>323</v>
      </c>
      <c r="K15" s="4" t="s">
        <v>283</v>
      </c>
    </row>
    <row r="16" spans="1:11" ht="11.25">
      <c r="A16" s="4">
        <v>15</v>
      </c>
      <c r="B16" s="4" t="s">
        <v>114</v>
      </c>
      <c r="C16" s="4" t="s">
        <v>369</v>
      </c>
      <c r="D16" s="4" t="s">
        <v>370</v>
      </c>
      <c r="E16" s="4" t="s">
        <v>369</v>
      </c>
      <c r="F16" s="4" t="s">
        <v>371</v>
      </c>
      <c r="G16" s="4" t="s">
        <v>372</v>
      </c>
      <c r="H16" s="4" t="s">
        <v>373</v>
      </c>
      <c r="I16" s="4" t="s">
        <v>374</v>
      </c>
      <c r="J16" s="4" t="s">
        <v>323</v>
      </c>
      <c r="K16" s="4" t="s">
        <v>367</v>
      </c>
    </row>
    <row r="17" spans="1:11" ht="11.25">
      <c r="A17" s="4">
        <v>16</v>
      </c>
      <c r="B17" s="4" t="s">
        <v>114</v>
      </c>
      <c r="C17" s="4" t="s">
        <v>313</v>
      </c>
      <c r="D17" s="4" t="s">
        <v>314</v>
      </c>
      <c r="E17" s="4" t="s">
        <v>313</v>
      </c>
      <c r="F17" s="4" t="s">
        <v>315</v>
      </c>
      <c r="G17" s="4" t="s">
        <v>375</v>
      </c>
      <c r="H17" s="4" t="s">
        <v>376</v>
      </c>
      <c r="I17" s="4" t="s">
        <v>377</v>
      </c>
      <c r="J17" s="4" t="s">
        <v>319</v>
      </c>
      <c r="K17" s="4" t="s">
        <v>283</v>
      </c>
    </row>
    <row r="18" spans="1:11" ht="11.25">
      <c r="A18" s="4">
        <v>17</v>
      </c>
      <c r="B18" s="4" t="s">
        <v>114</v>
      </c>
      <c r="C18" s="4" t="s">
        <v>327</v>
      </c>
      <c r="D18" s="4" t="s">
        <v>327</v>
      </c>
      <c r="E18" s="4" t="s">
        <v>327</v>
      </c>
      <c r="F18" s="4" t="s">
        <v>327</v>
      </c>
      <c r="G18" s="4" t="s">
        <v>378</v>
      </c>
      <c r="H18" s="4" t="s">
        <v>379</v>
      </c>
      <c r="I18" s="4" t="s">
        <v>380</v>
      </c>
      <c r="J18" s="4" t="s">
        <v>381</v>
      </c>
      <c r="K18" s="4" t="s">
        <v>283</v>
      </c>
    </row>
    <row r="19" spans="1:11" ht="11.25">
      <c r="A19" s="4">
        <v>18</v>
      </c>
      <c r="B19" s="4" t="s">
        <v>114</v>
      </c>
      <c r="C19" s="4" t="s">
        <v>313</v>
      </c>
      <c r="D19" s="4" t="s">
        <v>314</v>
      </c>
      <c r="E19" s="4" t="s">
        <v>313</v>
      </c>
      <c r="F19" s="4" t="s">
        <v>315</v>
      </c>
      <c r="G19" s="4" t="s">
        <v>382</v>
      </c>
      <c r="H19" s="4" t="s">
        <v>383</v>
      </c>
      <c r="I19" s="4" t="s">
        <v>380</v>
      </c>
      <c r="J19" s="4" t="s">
        <v>384</v>
      </c>
      <c r="K19" s="4" t="s">
        <v>283</v>
      </c>
    </row>
    <row r="20" spans="1:11" ht="11.25">
      <c r="A20" s="4">
        <v>19</v>
      </c>
      <c r="B20" s="4" t="s">
        <v>114</v>
      </c>
      <c r="C20" s="4" t="s">
        <v>333</v>
      </c>
      <c r="D20" s="4" t="s">
        <v>334</v>
      </c>
      <c r="E20" s="4" t="s">
        <v>333</v>
      </c>
      <c r="F20" s="4" t="s">
        <v>335</v>
      </c>
      <c r="G20" s="4" t="s">
        <v>385</v>
      </c>
      <c r="H20" s="4" t="s">
        <v>386</v>
      </c>
      <c r="I20" s="4" t="s">
        <v>387</v>
      </c>
      <c r="J20" s="4" t="s">
        <v>339</v>
      </c>
      <c r="K20" s="4" t="s">
        <v>283</v>
      </c>
    </row>
    <row r="21" spans="1:11" ht="11.25">
      <c r="A21" s="4">
        <v>20</v>
      </c>
      <c r="B21" s="4" t="s">
        <v>114</v>
      </c>
      <c r="C21" s="4" t="s">
        <v>327</v>
      </c>
      <c r="D21" s="4" t="s">
        <v>327</v>
      </c>
      <c r="E21" s="4" t="s">
        <v>327</v>
      </c>
      <c r="F21" s="4" t="s">
        <v>327</v>
      </c>
      <c r="G21" s="4" t="s">
        <v>388</v>
      </c>
      <c r="H21" s="4" t="s">
        <v>389</v>
      </c>
      <c r="I21" s="4" t="s">
        <v>390</v>
      </c>
      <c r="J21" s="4" t="s">
        <v>331</v>
      </c>
      <c r="K21" s="4" t="s">
        <v>332</v>
      </c>
    </row>
    <row r="22" spans="1:11" ht="11.25">
      <c r="A22" s="4">
        <v>21</v>
      </c>
      <c r="B22" s="4" t="s">
        <v>114</v>
      </c>
      <c r="C22" s="4" t="s">
        <v>313</v>
      </c>
      <c r="D22" s="4" t="s">
        <v>314</v>
      </c>
      <c r="E22" s="4" t="s">
        <v>313</v>
      </c>
      <c r="F22" s="4" t="s">
        <v>315</v>
      </c>
      <c r="G22" s="4" t="s">
        <v>391</v>
      </c>
      <c r="H22" s="4" t="s">
        <v>392</v>
      </c>
      <c r="I22" s="4" t="s">
        <v>393</v>
      </c>
      <c r="J22" s="4" t="s">
        <v>323</v>
      </c>
      <c r="K22" s="4" t="s">
        <v>283</v>
      </c>
    </row>
    <row r="23" spans="1:11" ht="11.25">
      <c r="A23" s="4">
        <v>22</v>
      </c>
      <c r="B23" s="4" t="s">
        <v>114</v>
      </c>
      <c r="C23" s="4" t="s">
        <v>313</v>
      </c>
      <c r="D23" s="4" t="s">
        <v>314</v>
      </c>
      <c r="E23" s="4" t="s">
        <v>313</v>
      </c>
      <c r="F23" s="4" t="s">
        <v>315</v>
      </c>
      <c r="G23" s="4" t="s">
        <v>394</v>
      </c>
      <c r="H23" s="4" t="s">
        <v>395</v>
      </c>
      <c r="I23" s="4" t="s">
        <v>396</v>
      </c>
      <c r="J23" s="4" t="s">
        <v>397</v>
      </c>
      <c r="K23" s="4" t="s">
        <v>283</v>
      </c>
    </row>
    <row r="24" spans="1:11" ht="11.25">
      <c r="A24" s="4">
        <v>23</v>
      </c>
      <c r="B24" s="4" t="s">
        <v>114</v>
      </c>
      <c r="C24" s="4" t="s">
        <v>313</v>
      </c>
      <c r="D24" s="4" t="s">
        <v>314</v>
      </c>
      <c r="E24" s="4" t="s">
        <v>313</v>
      </c>
      <c r="F24" s="4" t="s">
        <v>315</v>
      </c>
      <c r="G24" s="4" t="s">
        <v>398</v>
      </c>
      <c r="H24" s="4" t="s">
        <v>399</v>
      </c>
      <c r="I24" s="4" t="s">
        <v>400</v>
      </c>
      <c r="J24" s="4" t="s">
        <v>291</v>
      </c>
      <c r="K24" s="4" t="s">
        <v>283</v>
      </c>
    </row>
    <row r="25" spans="1:11" ht="11.25">
      <c r="A25" s="4">
        <v>24</v>
      </c>
      <c r="B25" s="4" t="s">
        <v>114</v>
      </c>
      <c r="C25" s="4" t="s">
        <v>313</v>
      </c>
      <c r="D25" s="4" t="s">
        <v>314</v>
      </c>
      <c r="E25" s="4" t="s">
        <v>313</v>
      </c>
      <c r="F25" s="4" t="s">
        <v>315</v>
      </c>
      <c r="G25" s="4" t="s">
        <v>401</v>
      </c>
      <c r="H25" s="4" t="s">
        <v>402</v>
      </c>
      <c r="I25" s="4" t="s">
        <v>403</v>
      </c>
      <c r="J25" s="4" t="s">
        <v>323</v>
      </c>
      <c r="K25" s="4" t="s">
        <v>283</v>
      </c>
    </row>
    <row r="26" spans="1:11" ht="11.25">
      <c r="A26" s="4">
        <v>25</v>
      </c>
      <c r="B26" s="4" t="s">
        <v>114</v>
      </c>
      <c r="C26" s="4" t="s">
        <v>313</v>
      </c>
      <c r="D26" s="4" t="s">
        <v>314</v>
      </c>
      <c r="E26" s="4" t="s">
        <v>313</v>
      </c>
      <c r="F26" s="4" t="s">
        <v>315</v>
      </c>
      <c r="G26" s="4" t="s">
        <v>404</v>
      </c>
      <c r="H26" s="4" t="s">
        <v>405</v>
      </c>
      <c r="I26" s="4" t="s">
        <v>406</v>
      </c>
      <c r="J26" s="4" t="s">
        <v>397</v>
      </c>
      <c r="K26" s="4" t="s">
        <v>283</v>
      </c>
    </row>
    <row r="27" spans="1:11" ht="11.25">
      <c r="A27" s="4">
        <v>26</v>
      </c>
      <c r="B27" s="4" t="s">
        <v>114</v>
      </c>
      <c r="C27" s="4" t="s">
        <v>313</v>
      </c>
      <c r="D27" s="4" t="s">
        <v>314</v>
      </c>
      <c r="E27" s="4" t="s">
        <v>313</v>
      </c>
      <c r="F27" s="4" t="s">
        <v>315</v>
      </c>
      <c r="G27" s="4" t="s">
        <v>407</v>
      </c>
      <c r="H27" s="4" t="s">
        <v>408</v>
      </c>
      <c r="I27" s="4" t="s">
        <v>409</v>
      </c>
      <c r="J27" s="4" t="s">
        <v>323</v>
      </c>
      <c r="K27" s="4" t="s">
        <v>332</v>
      </c>
    </row>
    <row r="28" spans="1:11" ht="11.25">
      <c r="A28" s="4">
        <v>27</v>
      </c>
      <c r="B28" s="4" t="s">
        <v>114</v>
      </c>
      <c r="C28" s="4" t="s">
        <v>327</v>
      </c>
      <c r="D28" s="4" t="s">
        <v>327</v>
      </c>
      <c r="E28" s="4" t="s">
        <v>327</v>
      </c>
      <c r="F28" s="4" t="s">
        <v>327</v>
      </c>
      <c r="G28" s="4" t="s">
        <v>410</v>
      </c>
      <c r="H28" s="4" t="s">
        <v>411</v>
      </c>
      <c r="I28" s="4" t="s">
        <v>412</v>
      </c>
      <c r="J28" s="4" t="s">
        <v>413</v>
      </c>
      <c r="K28" s="4" t="s">
        <v>283</v>
      </c>
    </row>
    <row r="29" spans="1:11" ht="11.25">
      <c r="A29" s="4">
        <v>28</v>
      </c>
      <c r="B29" s="4" t="s">
        <v>114</v>
      </c>
      <c r="C29" s="4" t="s">
        <v>327</v>
      </c>
      <c r="D29" s="4" t="s">
        <v>327</v>
      </c>
      <c r="E29" s="4" t="s">
        <v>327</v>
      </c>
      <c r="F29" s="4" t="s">
        <v>327</v>
      </c>
      <c r="G29" s="4" t="s">
        <v>414</v>
      </c>
      <c r="H29" s="4" t="s">
        <v>415</v>
      </c>
      <c r="I29" s="4" t="s">
        <v>416</v>
      </c>
      <c r="J29" s="4" t="s">
        <v>417</v>
      </c>
      <c r="K29" s="4" t="s">
        <v>332</v>
      </c>
    </row>
    <row r="30" spans="1:11" ht="11.25">
      <c r="A30" s="4">
        <v>29</v>
      </c>
      <c r="B30" s="4" t="s">
        <v>114</v>
      </c>
      <c r="C30" s="4" t="s">
        <v>327</v>
      </c>
      <c r="D30" s="4" t="s">
        <v>327</v>
      </c>
      <c r="E30" s="4" t="s">
        <v>327</v>
      </c>
      <c r="F30" s="4" t="s">
        <v>327</v>
      </c>
      <c r="G30" s="4" t="s">
        <v>418</v>
      </c>
      <c r="H30" s="4" t="s">
        <v>419</v>
      </c>
      <c r="I30" s="4" t="s">
        <v>420</v>
      </c>
      <c r="J30" s="4" t="s">
        <v>421</v>
      </c>
      <c r="K30" s="4" t="s">
        <v>332</v>
      </c>
    </row>
    <row r="31" spans="1:11" ht="11.25">
      <c r="A31" s="4">
        <v>30</v>
      </c>
      <c r="B31" s="4" t="s">
        <v>114</v>
      </c>
      <c r="C31" s="4" t="s">
        <v>313</v>
      </c>
      <c r="D31" s="4" t="s">
        <v>314</v>
      </c>
      <c r="E31" s="4" t="s">
        <v>313</v>
      </c>
      <c r="F31" s="4" t="s">
        <v>315</v>
      </c>
      <c r="G31" s="4" t="s">
        <v>422</v>
      </c>
      <c r="H31" s="4" t="s">
        <v>423</v>
      </c>
      <c r="I31" s="4" t="s">
        <v>424</v>
      </c>
      <c r="J31" s="4" t="s">
        <v>291</v>
      </c>
      <c r="K31" s="4" t="s">
        <v>283</v>
      </c>
    </row>
    <row r="32" spans="1:11" ht="11.25">
      <c r="A32" s="4">
        <v>31</v>
      </c>
      <c r="B32" s="4" t="s">
        <v>114</v>
      </c>
      <c r="C32" s="4" t="s">
        <v>313</v>
      </c>
      <c r="D32" s="4" t="s">
        <v>314</v>
      </c>
      <c r="E32" s="4" t="s">
        <v>313</v>
      </c>
      <c r="F32" s="4" t="s">
        <v>315</v>
      </c>
      <c r="G32" s="4" t="s">
        <v>425</v>
      </c>
      <c r="H32" s="4" t="s">
        <v>426</v>
      </c>
      <c r="I32" s="4" t="s">
        <v>427</v>
      </c>
      <c r="J32" s="4" t="s">
        <v>352</v>
      </c>
      <c r="K32" s="4" t="s">
        <v>283</v>
      </c>
    </row>
    <row r="33" spans="1:11" ht="11.25">
      <c r="A33" s="4">
        <v>32</v>
      </c>
      <c r="B33" s="4" t="s">
        <v>114</v>
      </c>
      <c r="C33" s="4" t="s">
        <v>369</v>
      </c>
      <c r="D33" s="4" t="s">
        <v>370</v>
      </c>
      <c r="E33" s="4" t="s">
        <v>369</v>
      </c>
      <c r="F33" s="4" t="s">
        <v>371</v>
      </c>
      <c r="G33" s="4" t="s">
        <v>428</v>
      </c>
      <c r="H33" s="4" t="s">
        <v>429</v>
      </c>
      <c r="I33" s="4" t="s">
        <v>430</v>
      </c>
      <c r="J33" s="4" t="s">
        <v>431</v>
      </c>
      <c r="K33" s="4" t="s">
        <v>332</v>
      </c>
    </row>
    <row r="34" spans="1:11" ht="11.25">
      <c r="A34" s="4">
        <v>33</v>
      </c>
      <c r="B34" s="4" t="s">
        <v>114</v>
      </c>
      <c r="C34" s="4" t="s">
        <v>432</v>
      </c>
      <c r="D34" s="4" t="s">
        <v>433</v>
      </c>
      <c r="E34" s="4" t="s">
        <v>434</v>
      </c>
      <c r="F34" s="4" t="s">
        <v>435</v>
      </c>
      <c r="G34" s="4" t="s">
        <v>436</v>
      </c>
      <c r="H34" s="4" t="s">
        <v>437</v>
      </c>
      <c r="I34" s="4" t="s">
        <v>438</v>
      </c>
      <c r="J34" s="4" t="s">
        <v>439</v>
      </c>
      <c r="K34" s="4" t="s">
        <v>283</v>
      </c>
    </row>
    <row r="35" spans="1:11" ht="11.25">
      <c r="A35" s="4">
        <v>34</v>
      </c>
      <c r="B35" s="4" t="s">
        <v>114</v>
      </c>
      <c r="C35" s="4" t="s">
        <v>313</v>
      </c>
      <c r="D35" s="4" t="s">
        <v>314</v>
      </c>
      <c r="E35" s="4" t="s">
        <v>313</v>
      </c>
      <c r="F35" s="4" t="s">
        <v>315</v>
      </c>
      <c r="G35" s="4" t="s">
        <v>440</v>
      </c>
      <c r="H35" s="4" t="s">
        <v>441</v>
      </c>
      <c r="I35" s="4" t="s">
        <v>442</v>
      </c>
      <c r="J35" s="4" t="s">
        <v>352</v>
      </c>
      <c r="K35" s="4" t="s">
        <v>283</v>
      </c>
    </row>
    <row r="36" spans="1:11" ht="11.25">
      <c r="A36" s="4">
        <v>35</v>
      </c>
      <c r="B36" s="4" t="s">
        <v>114</v>
      </c>
      <c r="C36" s="4" t="s">
        <v>313</v>
      </c>
      <c r="D36" s="4" t="s">
        <v>314</v>
      </c>
      <c r="E36" s="4" t="s">
        <v>313</v>
      </c>
      <c r="F36" s="4" t="s">
        <v>315</v>
      </c>
      <c r="G36" s="4" t="s">
        <v>443</v>
      </c>
      <c r="H36" s="4" t="s">
        <v>444</v>
      </c>
      <c r="I36" s="4" t="s">
        <v>445</v>
      </c>
      <c r="J36" s="4" t="s">
        <v>397</v>
      </c>
      <c r="K36" s="4" t="s">
        <v>283</v>
      </c>
    </row>
    <row r="37" spans="1:11" ht="11.25">
      <c r="A37" s="4">
        <v>36</v>
      </c>
      <c r="B37" s="4" t="s">
        <v>114</v>
      </c>
      <c r="C37" s="4" t="s">
        <v>327</v>
      </c>
      <c r="D37" s="4" t="s">
        <v>327</v>
      </c>
      <c r="E37" s="4" t="s">
        <v>327</v>
      </c>
      <c r="F37" s="4" t="s">
        <v>327</v>
      </c>
      <c r="G37" s="4" t="s">
        <v>446</v>
      </c>
      <c r="H37" s="4" t="s">
        <v>447</v>
      </c>
      <c r="I37" s="4" t="s">
        <v>448</v>
      </c>
      <c r="J37" s="4" t="s">
        <v>449</v>
      </c>
      <c r="K37" s="4" t="s">
        <v>332</v>
      </c>
    </row>
    <row r="38" spans="1:11" ht="11.25">
      <c r="A38" s="4">
        <v>37</v>
      </c>
      <c r="B38" s="4" t="s">
        <v>114</v>
      </c>
      <c r="C38" s="4" t="s">
        <v>327</v>
      </c>
      <c r="D38" s="4" t="s">
        <v>327</v>
      </c>
      <c r="E38" s="4" t="s">
        <v>327</v>
      </c>
      <c r="F38" s="4" t="s">
        <v>327</v>
      </c>
      <c r="G38" s="4" t="s">
        <v>450</v>
      </c>
      <c r="H38" s="4" t="s">
        <v>451</v>
      </c>
      <c r="I38" s="4" t="s">
        <v>452</v>
      </c>
      <c r="J38" s="4" t="s">
        <v>453</v>
      </c>
      <c r="K38" s="4" t="s">
        <v>332</v>
      </c>
    </row>
    <row r="39" spans="1:11" ht="11.25">
      <c r="A39" s="4">
        <v>38</v>
      </c>
      <c r="B39" s="4" t="s">
        <v>114</v>
      </c>
      <c r="C39" s="4" t="s">
        <v>327</v>
      </c>
      <c r="D39" s="4" t="s">
        <v>327</v>
      </c>
      <c r="E39" s="4" t="s">
        <v>327</v>
      </c>
      <c r="F39" s="4" t="s">
        <v>327</v>
      </c>
      <c r="G39" s="4" t="s">
        <v>454</v>
      </c>
      <c r="H39" s="4" t="s">
        <v>455</v>
      </c>
      <c r="I39" s="4" t="s">
        <v>456</v>
      </c>
      <c r="J39" s="4" t="s">
        <v>457</v>
      </c>
      <c r="K39" s="4" t="s">
        <v>332</v>
      </c>
    </row>
    <row r="40" spans="1:11" ht="11.25">
      <c r="A40" s="4">
        <v>39</v>
      </c>
      <c r="B40" s="4" t="s">
        <v>114</v>
      </c>
      <c r="C40" s="4" t="s">
        <v>369</v>
      </c>
      <c r="D40" s="4" t="s">
        <v>370</v>
      </c>
      <c r="E40" s="4" t="s">
        <v>369</v>
      </c>
      <c r="F40" s="4" t="s">
        <v>371</v>
      </c>
      <c r="G40" s="4" t="s">
        <v>458</v>
      </c>
      <c r="H40" s="4" t="s">
        <v>459</v>
      </c>
      <c r="I40" s="4" t="s">
        <v>460</v>
      </c>
      <c r="J40" s="4" t="s">
        <v>431</v>
      </c>
      <c r="K40" s="4" t="s">
        <v>283</v>
      </c>
    </row>
    <row r="41" spans="1:11" ht="11.25">
      <c r="A41" s="4">
        <v>40</v>
      </c>
      <c r="B41" s="4" t="s">
        <v>114</v>
      </c>
      <c r="C41" s="4" t="s">
        <v>369</v>
      </c>
      <c r="D41" s="4" t="s">
        <v>370</v>
      </c>
      <c r="E41" s="4" t="s">
        <v>369</v>
      </c>
      <c r="F41" s="4" t="s">
        <v>371</v>
      </c>
      <c r="G41" s="4" t="s">
        <v>461</v>
      </c>
      <c r="H41" s="4" t="s">
        <v>462</v>
      </c>
      <c r="I41" s="4" t="s">
        <v>463</v>
      </c>
      <c r="J41" s="4" t="s">
        <v>464</v>
      </c>
      <c r="K41" s="4" t="s">
        <v>368</v>
      </c>
    </row>
    <row r="42" spans="1:11" ht="11.25">
      <c r="A42" s="4">
        <v>41</v>
      </c>
      <c r="B42" s="4" t="s">
        <v>114</v>
      </c>
      <c r="C42" s="4" t="s">
        <v>369</v>
      </c>
      <c r="D42" s="4" t="s">
        <v>370</v>
      </c>
      <c r="E42" s="4" t="s">
        <v>369</v>
      </c>
      <c r="F42" s="4" t="s">
        <v>371</v>
      </c>
      <c r="G42" s="4" t="s">
        <v>461</v>
      </c>
      <c r="H42" s="4" t="s">
        <v>462</v>
      </c>
      <c r="I42" s="4" t="s">
        <v>463</v>
      </c>
      <c r="J42" s="4" t="s">
        <v>464</v>
      </c>
      <c r="K42" s="4" t="s">
        <v>367</v>
      </c>
    </row>
    <row r="43" spans="1:11" ht="11.25">
      <c r="A43" s="4">
        <v>42</v>
      </c>
      <c r="B43" s="4" t="s">
        <v>114</v>
      </c>
      <c r="C43" s="4" t="s">
        <v>313</v>
      </c>
      <c r="D43" s="4" t="s">
        <v>314</v>
      </c>
      <c r="E43" s="4" t="s">
        <v>313</v>
      </c>
      <c r="F43" s="4" t="s">
        <v>315</v>
      </c>
      <c r="G43" s="4" t="s">
        <v>465</v>
      </c>
      <c r="H43" s="4" t="s">
        <v>466</v>
      </c>
      <c r="I43" s="4" t="s">
        <v>467</v>
      </c>
      <c r="J43" s="4" t="s">
        <v>352</v>
      </c>
      <c r="K43" s="4" t="s">
        <v>283</v>
      </c>
    </row>
    <row r="44" spans="1:11" ht="11.25">
      <c r="A44" s="4">
        <v>43</v>
      </c>
      <c r="B44" s="4" t="s">
        <v>114</v>
      </c>
      <c r="C44" s="4" t="s">
        <v>313</v>
      </c>
      <c r="D44" s="4" t="s">
        <v>314</v>
      </c>
      <c r="E44" s="4" t="s">
        <v>313</v>
      </c>
      <c r="F44" s="4" t="s">
        <v>315</v>
      </c>
      <c r="G44" s="4" t="s">
        <v>468</v>
      </c>
      <c r="H44" s="4" t="s">
        <v>292</v>
      </c>
      <c r="I44" s="4" t="s">
        <v>293</v>
      </c>
      <c r="J44" s="4" t="s">
        <v>291</v>
      </c>
      <c r="K44" s="4" t="s">
        <v>283</v>
      </c>
    </row>
    <row r="45" spans="1:11" ht="11.25">
      <c r="A45" s="4">
        <v>44</v>
      </c>
      <c r="B45" s="4" t="s">
        <v>114</v>
      </c>
      <c r="C45" s="4" t="s">
        <v>369</v>
      </c>
      <c r="D45" s="4" t="s">
        <v>370</v>
      </c>
      <c r="E45" s="4" t="s">
        <v>369</v>
      </c>
      <c r="F45" s="4" t="s">
        <v>371</v>
      </c>
      <c r="G45" s="4" t="s">
        <v>469</v>
      </c>
      <c r="H45" s="4" t="s">
        <v>470</v>
      </c>
      <c r="I45" s="4" t="s">
        <v>471</v>
      </c>
      <c r="J45" s="4" t="s">
        <v>431</v>
      </c>
      <c r="K45" s="4" t="s">
        <v>283</v>
      </c>
    </row>
    <row r="46" spans="1:11" ht="11.25">
      <c r="A46" s="4">
        <v>45</v>
      </c>
      <c r="B46" s="4" t="s">
        <v>114</v>
      </c>
      <c r="C46" s="4" t="s">
        <v>369</v>
      </c>
      <c r="D46" s="4" t="s">
        <v>370</v>
      </c>
      <c r="E46" s="4" t="s">
        <v>369</v>
      </c>
      <c r="F46" s="4" t="s">
        <v>371</v>
      </c>
      <c r="G46" s="4" t="s">
        <v>472</v>
      </c>
      <c r="H46" s="4" t="s">
        <v>473</v>
      </c>
      <c r="I46" s="4" t="s">
        <v>474</v>
      </c>
      <c r="J46" s="4" t="s">
        <v>431</v>
      </c>
      <c r="K46" s="4" t="s">
        <v>283</v>
      </c>
    </row>
    <row r="47" spans="1:11" ht="11.25">
      <c r="A47" s="4">
        <v>46</v>
      </c>
      <c r="B47" s="4" t="s">
        <v>114</v>
      </c>
      <c r="C47" s="4" t="s">
        <v>313</v>
      </c>
      <c r="D47" s="4" t="s">
        <v>314</v>
      </c>
      <c r="E47" s="4" t="s">
        <v>313</v>
      </c>
      <c r="F47" s="4" t="s">
        <v>315</v>
      </c>
      <c r="G47" s="4" t="s">
        <v>475</v>
      </c>
      <c r="H47" s="4" t="s">
        <v>476</v>
      </c>
      <c r="I47" s="4" t="s">
        <v>477</v>
      </c>
      <c r="J47" s="4" t="s">
        <v>352</v>
      </c>
      <c r="K47" s="4" t="s">
        <v>283</v>
      </c>
    </row>
    <row r="48" spans="1:11" ht="11.25">
      <c r="A48" s="4">
        <v>47</v>
      </c>
      <c r="B48" s="4" t="s">
        <v>114</v>
      </c>
      <c r="C48" s="4" t="s">
        <v>327</v>
      </c>
      <c r="D48" s="4" t="s">
        <v>327</v>
      </c>
      <c r="E48" s="4" t="s">
        <v>327</v>
      </c>
      <c r="F48" s="4" t="s">
        <v>327</v>
      </c>
      <c r="G48" s="4" t="s">
        <v>478</v>
      </c>
      <c r="H48" s="4" t="s">
        <v>479</v>
      </c>
      <c r="I48" s="4" t="s">
        <v>480</v>
      </c>
      <c r="J48" s="4" t="s">
        <v>481</v>
      </c>
      <c r="K48" s="4" t="s">
        <v>332</v>
      </c>
    </row>
    <row r="49" spans="1:11" ht="11.25">
      <c r="A49" s="4">
        <v>48</v>
      </c>
      <c r="B49" s="4" t="s">
        <v>114</v>
      </c>
      <c r="C49" s="4" t="s">
        <v>327</v>
      </c>
      <c r="D49" s="4" t="s">
        <v>327</v>
      </c>
      <c r="E49" s="4" t="s">
        <v>327</v>
      </c>
      <c r="F49" s="4" t="s">
        <v>327</v>
      </c>
      <c r="G49" s="4" t="s">
        <v>482</v>
      </c>
      <c r="H49" s="4" t="s">
        <v>483</v>
      </c>
      <c r="I49" s="4" t="s">
        <v>484</v>
      </c>
      <c r="J49" s="4" t="s">
        <v>485</v>
      </c>
      <c r="K49" s="4" t="s">
        <v>332</v>
      </c>
    </row>
    <row r="50" spans="1:11" ht="11.25">
      <c r="A50" s="4">
        <v>49</v>
      </c>
      <c r="B50" s="4" t="s">
        <v>114</v>
      </c>
      <c r="C50" s="4" t="s">
        <v>327</v>
      </c>
      <c r="D50" s="4" t="s">
        <v>327</v>
      </c>
      <c r="E50" s="4" t="s">
        <v>327</v>
      </c>
      <c r="F50" s="4" t="s">
        <v>327</v>
      </c>
      <c r="G50" s="4" t="s">
        <v>486</v>
      </c>
      <c r="H50" s="4" t="s">
        <v>487</v>
      </c>
      <c r="I50" s="4" t="s">
        <v>488</v>
      </c>
      <c r="J50" s="4" t="s">
        <v>489</v>
      </c>
      <c r="K50" s="4" t="s">
        <v>332</v>
      </c>
    </row>
    <row r="51" spans="1:11" ht="11.25">
      <c r="A51" s="4">
        <v>50</v>
      </c>
      <c r="B51" s="4" t="s">
        <v>114</v>
      </c>
      <c r="C51" s="4" t="s">
        <v>313</v>
      </c>
      <c r="D51" s="4" t="s">
        <v>314</v>
      </c>
      <c r="E51" s="4" t="s">
        <v>313</v>
      </c>
      <c r="F51" s="4" t="s">
        <v>315</v>
      </c>
      <c r="G51" s="4" t="s">
        <v>490</v>
      </c>
      <c r="H51" s="4" t="s">
        <v>491</v>
      </c>
      <c r="I51" s="4" t="s">
        <v>492</v>
      </c>
      <c r="J51" s="4" t="s">
        <v>352</v>
      </c>
      <c r="K51" s="4" t="s">
        <v>283</v>
      </c>
    </row>
    <row r="52" spans="1:11" ht="11.25">
      <c r="A52" s="4">
        <v>51</v>
      </c>
      <c r="B52" s="4" t="s">
        <v>114</v>
      </c>
      <c r="C52" s="4" t="s">
        <v>327</v>
      </c>
      <c r="D52" s="4" t="s">
        <v>327</v>
      </c>
      <c r="E52" s="4" t="s">
        <v>327</v>
      </c>
      <c r="F52" s="4" t="s">
        <v>327</v>
      </c>
      <c r="G52" s="4" t="s">
        <v>493</v>
      </c>
      <c r="H52" s="4" t="s">
        <v>494</v>
      </c>
      <c r="I52" s="4" t="s">
        <v>495</v>
      </c>
      <c r="J52" s="4" t="s">
        <v>496</v>
      </c>
      <c r="K52" s="4" t="s">
        <v>332</v>
      </c>
    </row>
    <row r="53" spans="1:11" ht="11.25">
      <c r="A53" s="4">
        <v>52</v>
      </c>
      <c r="B53" s="4" t="s">
        <v>114</v>
      </c>
      <c r="C53" s="4" t="s">
        <v>327</v>
      </c>
      <c r="D53" s="4" t="s">
        <v>327</v>
      </c>
      <c r="E53" s="4" t="s">
        <v>327</v>
      </c>
      <c r="F53" s="4" t="s">
        <v>327</v>
      </c>
      <c r="G53" s="4" t="s">
        <v>497</v>
      </c>
      <c r="H53" s="4" t="s">
        <v>498</v>
      </c>
      <c r="I53" s="4" t="s">
        <v>499</v>
      </c>
      <c r="J53" s="4" t="s">
        <v>489</v>
      </c>
      <c r="K53" s="4" t="s">
        <v>332</v>
      </c>
    </row>
    <row r="54" spans="1:11" ht="11.25">
      <c r="A54" s="4">
        <v>53</v>
      </c>
      <c r="B54" s="4" t="s">
        <v>114</v>
      </c>
      <c r="C54" s="4" t="s">
        <v>313</v>
      </c>
      <c r="D54" s="4" t="s">
        <v>314</v>
      </c>
      <c r="E54" s="4" t="s">
        <v>313</v>
      </c>
      <c r="F54" s="4" t="s">
        <v>315</v>
      </c>
      <c r="G54" s="4" t="s">
        <v>500</v>
      </c>
      <c r="H54" s="4" t="s">
        <v>501</v>
      </c>
      <c r="I54" s="4" t="s">
        <v>502</v>
      </c>
      <c r="J54" s="4" t="s">
        <v>352</v>
      </c>
      <c r="K54" s="4" t="s">
        <v>283</v>
      </c>
    </row>
    <row r="55" spans="1:11" ht="11.25">
      <c r="A55" s="4">
        <v>54</v>
      </c>
      <c r="B55" s="4" t="s">
        <v>114</v>
      </c>
      <c r="C55" s="4" t="s">
        <v>503</v>
      </c>
      <c r="D55" s="4" t="s">
        <v>504</v>
      </c>
      <c r="E55" s="4" t="s">
        <v>505</v>
      </c>
      <c r="F55" s="4" t="s">
        <v>506</v>
      </c>
      <c r="G55" s="4" t="s">
        <v>507</v>
      </c>
      <c r="H55" s="4" t="s">
        <v>508</v>
      </c>
      <c r="I55" s="4" t="s">
        <v>509</v>
      </c>
      <c r="J55" s="4" t="s">
        <v>439</v>
      </c>
      <c r="K55" s="4" t="s">
        <v>283</v>
      </c>
    </row>
    <row r="56" spans="1:11" ht="11.25">
      <c r="A56" s="4">
        <v>55</v>
      </c>
      <c r="B56" s="4" t="s">
        <v>114</v>
      </c>
      <c r="C56" s="4" t="s">
        <v>313</v>
      </c>
      <c r="D56" s="4" t="s">
        <v>314</v>
      </c>
      <c r="E56" s="4" t="s">
        <v>313</v>
      </c>
      <c r="F56" s="4" t="s">
        <v>315</v>
      </c>
      <c r="G56" s="4" t="s">
        <v>510</v>
      </c>
      <c r="H56" s="4" t="s">
        <v>511</v>
      </c>
      <c r="I56" s="4" t="s">
        <v>512</v>
      </c>
      <c r="J56" s="4" t="s">
        <v>291</v>
      </c>
      <c r="K56" s="4" t="s">
        <v>283</v>
      </c>
    </row>
    <row r="57" spans="1:11" ht="11.25">
      <c r="A57" s="4">
        <v>56</v>
      </c>
      <c r="B57" s="4" t="s">
        <v>114</v>
      </c>
      <c r="C57" s="4" t="s">
        <v>313</v>
      </c>
      <c r="D57" s="4" t="s">
        <v>314</v>
      </c>
      <c r="E57" s="4" t="s">
        <v>313</v>
      </c>
      <c r="F57" s="4" t="s">
        <v>315</v>
      </c>
      <c r="G57" s="4" t="s">
        <v>513</v>
      </c>
      <c r="H57" s="4" t="s">
        <v>514</v>
      </c>
      <c r="I57" s="4" t="s">
        <v>515</v>
      </c>
      <c r="J57" s="4" t="s">
        <v>397</v>
      </c>
      <c r="K57" s="4" t="s">
        <v>283</v>
      </c>
    </row>
    <row r="58" spans="1:11" ht="11.25">
      <c r="A58" s="4">
        <v>57</v>
      </c>
      <c r="B58" s="4" t="s">
        <v>114</v>
      </c>
      <c r="C58" s="4" t="s">
        <v>313</v>
      </c>
      <c r="D58" s="4" t="s">
        <v>314</v>
      </c>
      <c r="E58" s="4" t="s">
        <v>313</v>
      </c>
      <c r="F58" s="4" t="s">
        <v>315</v>
      </c>
      <c r="G58" s="4" t="s">
        <v>516</v>
      </c>
      <c r="H58" s="4" t="s">
        <v>517</v>
      </c>
      <c r="I58" s="4" t="s">
        <v>518</v>
      </c>
      <c r="J58" s="4" t="s">
        <v>319</v>
      </c>
      <c r="K58" s="4" t="s">
        <v>332</v>
      </c>
    </row>
    <row r="59" spans="1:11" ht="11.25">
      <c r="A59" s="4">
        <v>58</v>
      </c>
      <c r="B59" s="4" t="s">
        <v>114</v>
      </c>
      <c r="C59" s="4" t="s">
        <v>313</v>
      </c>
      <c r="D59" s="4" t="s">
        <v>314</v>
      </c>
      <c r="E59" s="4" t="s">
        <v>313</v>
      </c>
      <c r="F59" s="4" t="s">
        <v>315</v>
      </c>
      <c r="G59" s="4" t="s">
        <v>519</v>
      </c>
      <c r="H59" s="4" t="s">
        <v>520</v>
      </c>
      <c r="I59" s="4" t="s">
        <v>521</v>
      </c>
      <c r="J59" s="4" t="s">
        <v>291</v>
      </c>
      <c r="K59" s="4" t="s">
        <v>283</v>
      </c>
    </row>
    <row r="60" spans="1:11" ht="11.25">
      <c r="A60" s="4">
        <v>59</v>
      </c>
      <c r="B60" s="4" t="s">
        <v>114</v>
      </c>
      <c r="C60" s="4" t="s">
        <v>313</v>
      </c>
      <c r="D60" s="4" t="s">
        <v>314</v>
      </c>
      <c r="E60" s="4" t="s">
        <v>313</v>
      </c>
      <c r="F60" s="4" t="s">
        <v>315</v>
      </c>
      <c r="G60" s="4" t="s">
        <v>522</v>
      </c>
      <c r="H60" s="4" t="s">
        <v>523</v>
      </c>
      <c r="I60" s="4" t="s">
        <v>524</v>
      </c>
      <c r="J60" s="4" t="s">
        <v>291</v>
      </c>
      <c r="K60" s="4" t="s">
        <v>283</v>
      </c>
    </row>
    <row r="61" spans="1:11" ht="11.25">
      <c r="A61" s="4">
        <v>60</v>
      </c>
      <c r="B61" s="4" t="s">
        <v>114</v>
      </c>
      <c r="C61" s="4" t="s">
        <v>327</v>
      </c>
      <c r="D61" s="4" t="s">
        <v>327</v>
      </c>
      <c r="E61" s="4" t="s">
        <v>327</v>
      </c>
      <c r="F61" s="4" t="s">
        <v>327</v>
      </c>
      <c r="G61" s="4" t="s">
        <v>525</v>
      </c>
      <c r="H61" s="4" t="s">
        <v>526</v>
      </c>
      <c r="I61" s="4" t="s">
        <v>527</v>
      </c>
      <c r="J61" s="4" t="s">
        <v>528</v>
      </c>
      <c r="K61" s="4" t="s">
        <v>332</v>
      </c>
    </row>
    <row r="62" spans="1:11" ht="11.25">
      <c r="A62" s="4">
        <v>61</v>
      </c>
      <c r="B62" s="4" t="s">
        <v>114</v>
      </c>
      <c r="C62" s="4" t="s">
        <v>313</v>
      </c>
      <c r="D62" s="4" t="s">
        <v>314</v>
      </c>
      <c r="E62" s="4" t="s">
        <v>313</v>
      </c>
      <c r="F62" s="4" t="s">
        <v>315</v>
      </c>
      <c r="G62" s="4" t="s">
        <v>529</v>
      </c>
      <c r="H62" s="4" t="s">
        <v>530</v>
      </c>
      <c r="I62" s="4" t="s">
        <v>531</v>
      </c>
      <c r="J62" s="4" t="s">
        <v>291</v>
      </c>
      <c r="K62" s="4" t="s">
        <v>283</v>
      </c>
    </row>
    <row r="63" spans="1:11" ht="11.25">
      <c r="A63" s="4">
        <v>62</v>
      </c>
      <c r="B63" s="4" t="s">
        <v>114</v>
      </c>
      <c r="C63" s="4" t="s">
        <v>327</v>
      </c>
      <c r="D63" s="4" t="s">
        <v>327</v>
      </c>
      <c r="E63" s="4" t="s">
        <v>327</v>
      </c>
      <c r="F63" s="4" t="s">
        <v>327</v>
      </c>
      <c r="G63" s="4" t="s">
        <v>532</v>
      </c>
      <c r="H63" s="4" t="s">
        <v>533</v>
      </c>
      <c r="I63" s="4" t="s">
        <v>534</v>
      </c>
      <c r="J63" s="4" t="s">
        <v>535</v>
      </c>
      <c r="K63" s="4" t="s">
        <v>332</v>
      </c>
    </row>
    <row r="64" spans="1:11" ht="11.25">
      <c r="A64" s="4">
        <v>63</v>
      </c>
      <c r="B64" s="4" t="s">
        <v>114</v>
      </c>
      <c r="C64" s="4" t="s">
        <v>313</v>
      </c>
      <c r="D64" s="4" t="s">
        <v>314</v>
      </c>
      <c r="E64" s="4" t="s">
        <v>313</v>
      </c>
      <c r="F64" s="4" t="s">
        <v>315</v>
      </c>
      <c r="G64" s="4" t="s">
        <v>536</v>
      </c>
      <c r="H64" s="4" t="s">
        <v>537</v>
      </c>
      <c r="I64" s="4" t="s">
        <v>538</v>
      </c>
      <c r="J64" s="4" t="s">
        <v>352</v>
      </c>
      <c r="K64" s="4" t="s">
        <v>283</v>
      </c>
    </row>
    <row r="65" spans="1:11" ht="11.25">
      <c r="A65" s="4">
        <v>64</v>
      </c>
      <c r="B65" s="4" t="s">
        <v>114</v>
      </c>
      <c r="C65" s="4" t="s">
        <v>327</v>
      </c>
      <c r="D65" s="4" t="s">
        <v>327</v>
      </c>
      <c r="E65" s="4" t="s">
        <v>327</v>
      </c>
      <c r="F65" s="4" t="s">
        <v>327</v>
      </c>
      <c r="G65" s="4" t="s">
        <v>539</v>
      </c>
      <c r="H65" s="4" t="s">
        <v>540</v>
      </c>
      <c r="I65" s="4" t="s">
        <v>541</v>
      </c>
      <c r="J65" s="4" t="s">
        <v>535</v>
      </c>
      <c r="K65" s="4" t="s">
        <v>332</v>
      </c>
    </row>
    <row r="66" spans="1:11" ht="11.25">
      <c r="A66" s="4">
        <v>65</v>
      </c>
      <c r="B66" s="4" t="s">
        <v>114</v>
      </c>
      <c r="C66" s="4" t="s">
        <v>313</v>
      </c>
      <c r="D66" s="4" t="s">
        <v>314</v>
      </c>
      <c r="E66" s="4" t="s">
        <v>313</v>
      </c>
      <c r="F66" s="4" t="s">
        <v>315</v>
      </c>
      <c r="G66" s="4" t="s">
        <v>542</v>
      </c>
      <c r="H66" s="4" t="s">
        <v>543</v>
      </c>
      <c r="I66" s="4" t="s">
        <v>544</v>
      </c>
      <c r="J66" s="4" t="s">
        <v>352</v>
      </c>
      <c r="K66" s="4" t="s">
        <v>283</v>
      </c>
    </row>
    <row r="67" spans="1:11" ht="11.25">
      <c r="A67" s="4">
        <v>66</v>
      </c>
      <c r="B67" s="4" t="s">
        <v>114</v>
      </c>
      <c r="C67" s="4" t="s">
        <v>313</v>
      </c>
      <c r="D67" s="4" t="s">
        <v>314</v>
      </c>
      <c r="E67" s="4" t="s">
        <v>313</v>
      </c>
      <c r="F67" s="4" t="s">
        <v>315</v>
      </c>
      <c r="G67" s="4" t="s">
        <v>545</v>
      </c>
      <c r="H67" s="4" t="s">
        <v>546</v>
      </c>
      <c r="I67" s="4" t="s">
        <v>547</v>
      </c>
      <c r="J67" s="4" t="s">
        <v>352</v>
      </c>
      <c r="K67" s="4" t="s">
        <v>283</v>
      </c>
    </row>
    <row r="68" spans="1:11" ht="11.25">
      <c r="A68" s="4">
        <v>67</v>
      </c>
      <c r="B68" s="4" t="s">
        <v>114</v>
      </c>
      <c r="C68" s="4" t="s">
        <v>313</v>
      </c>
      <c r="D68" s="4" t="s">
        <v>314</v>
      </c>
      <c r="E68" s="4" t="s">
        <v>313</v>
      </c>
      <c r="F68" s="4" t="s">
        <v>315</v>
      </c>
      <c r="G68" s="4" t="s">
        <v>548</v>
      </c>
      <c r="H68" s="4" t="s">
        <v>549</v>
      </c>
      <c r="I68" s="4" t="s">
        <v>550</v>
      </c>
      <c r="J68" s="4" t="s">
        <v>352</v>
      </c>
      <c r="K68" s="4" t="s">
        <v>283</v>
      </c>
    </row>
    <row r="69" spans="1:11" ht="11.25">
      <c r="A69" s="4">
        <v>68</v>
      </c>
      <c r="B69" s="4" t="s">
        <v>114</v>
      </c>
      <c r="C69" s="4" t="s">
        <v>313</v>
      </c>
      <c r="D69" s="4" t="s">
        <v>314</v>
      </c>
      <c r="E69" s="4" t="s">
        <v>313</v>
      </c>
      <c r="F69" s="4" t="s">
        <v>315</v>
      </c>
      <c r="G69" s="4" t="s">
        <v>551</v>
      </c>
      <c r="H69" s="4" t="s">
        <v>552</v>
      </c>
      <c r="I69" s="4" t="s">
        <v>553</v>
      </c>
      <c r="J69" s="4" t="s">
        <v>397</v>
      </c>
      <c r="K69" s="4" t="s">
        <v>283</v>
      </c>
    </row>
    <row r="70" spans="1:11" ht="11.25">
      <c r="A70" s="4">
        <v>69</v>
      </c>
      <c r="B70" s="4" t="s">
        <v>114</v>
      </c>
      <c r="C70" s="4" t="s">
        <v>313</v>
      </c>
      <c r="D70" s="4" t="s">
        <v>314</v>
      </c>
      <c r="E70" s="4" t="s">
        <v>313</v>
      </c>
      <c r="F70" s="4" t="s">
        <v>315</v>
      </c>
      <c r="G70" s="4" t="s">
        <v>554</v>
      </c>
      <c r="H70" s="4" t="s">
        <v>555</v>
      </c>
      <c r="I70" s="4" t="s">
        <v>556</v>
      </c>
      <c r="J70" s="4" t="s">
        <v>352</v>
      </c>
      <c r="K70" s="4" t="s">
        <v>283</v>
      </c>
    </row>
    <row r="71" spans="1:11" ht="11.25">
      <c r="A71" s="4">
        <v>70</v>
      </c>
      <c r="B71" s="4" t="s">
        <v>114</v>
      </c>
      <c r="C71" s="4" t="s">
        <v>327</v>
      </c>
      <c r="D71" s="4" t="s">
        <v>327</v>
      </c>
      <c r="E71" s="4" t="s">
        <v>327</v>
      </c>
      <c r="F71" s="4" t="s">
        <v>327</v>
      </c>
      <c r="G71" s="4" t="s">
        <v>557</v>
      </c>
      <c r="H71" s="4" t="s">
        <v>558</v>
      </c>
      <c r="I71" s="4" t="s">
        <v>559</v>
      </c>
      <c r="J71" s="4" t="s">
        <v>331</v>
      </c>
      <c r="K71" s="4" t="s">
        <v>332</v>
      </c>
    </row>
    <row r="72" spans="1:11" ht="11.25">
      <c r="A72" s="4">
        <v>71</v>
      </c>
      <c r="B72" s="4" t="s">
        <v>114</v>
      </c>
      <c r="C72" s="4" t="s">
        <v>313</v>
      </c>
      <c r="D72" s="4" t="s">
        <v>314</v>
      </c>
      <c r="E72" s="4" t="s">
        <v>313</v>
      </c>
      <c r="F72" s="4" t="s">
        <v>315</v>
      </c>
      <c r="G72" s="4" t="s">
        <v>560</v>
      </c>
      <c r="H72" s="4" t="s">
        <v>561</v>
      </c>
      <c r="I72" s="4" t="s">
        <v>562</v>
      </c>
      <c r="J72" s="4" t="s">
        <v>319</v>
      </c>
      <c r="K72" s="4" t="s">
        <v>283</v>
      </c>
    </row>
    <row r="73" spans="1:11" ht="11.25">
      <c r="A73" s="4">
        <v>72</v>
      </c>
      <c r="B73" s="4" t="s">
        <v>114</v>
      </c>
      <c r="C73" s="4" t="s">
        <v>313</v>
      </c>
      <c r="D73" s="4" t="s">
        <v>314</v>
      </c>
      <c r="E73" s="4" t="s">
        <v>313</v>
      </c>
      <c r="F73" s="4" t="s">
        <v>315</v>
      </c>
      <c r="G73" s="4" t="s">
        <v>563</v>
      </c>
      <c r="H73" s="4" t="s">
        <v>564</v>
      </c>
      <c r="I73" s="4" t="s">
        <v>565</v>
      </c>
      <c r="J73" s="4" t="s">
        <v>352</v>
      </c>
      <c r="K73" s="4" t="s">
        <v>283</v>
      </c>
    </row>
    <row r="74" spans="1:11" ht="11.25">
      <c r="A74" s="4">
        <v>73</v>
      </c>
      <c r="B74" s="4" t="s">
        <v>114</v>
      </c>
      <c r="C74" s="4" t="s">
        <v>313</v>
      </c>
      <c r="D74" s="4" t="s">
        <v>314</v>
      </c>
      <c r="E74" s="4" t="s">
        <v>313</v>
      </c>
      <c r="F74" s="4" t="s">
        <v>315</v>
      </c>
      <c r="G74" s="4" t="s">
        <v>566</v>
      </c>
      <c r="H74" s="4" t="s">
        <v>567</v>
      </c>
      <c r="I74" s="4" t="s">
        <v>568</v>
      </c>
      <c r="J74" s="4" t="s">
        <v>291</v>
      </c>
      <c r="K74" s="4" t="s">
        <v>283</v>
      </c>
    </row>
    <row r="75" spans="1:11" ht="11.25">
      <c r="A75" s="4">
        <v>74</v>
      </c>
      <c r="B75" s="4" t="s">
        <v>114</v>
      </c>
      <c r="C75" s="4" t="s">
        <v>327</v>
      </c>
      <c r="D75" s="4" t="s">
        <v>327</v>
      </c>
      <c r="E75" s="4" t="s">
        <v>327</v>
      </c>
      <c r="F75" s="4" t="s">
        <v>327</v>
      </c>
      <c r="G75" s="4" t="s">
        <v>569</v>
      </c>
      <c r="H75" s="4" t="s">
        <v>570</v>
      </c>
      <c r="I75" s="4" t="s">
        <v>571</v>
      </c>
      <c r="J75" s="4" t="s">
        <v>572</v>
      </c>
      <c r="K75" s="4" t="s">
        <v>283</v>
      </c>
    </row>
    <row r="76" spans="1:11" ht="11.25">
      <c r="A76" s="4">
        <v>75</v>
      </c>
      <c r="B76" s="4" t="s">
        <v>114</v>
      </c>
      <c r="C76" s="4" t="s">
        <v>313</v>
      </c>
      <c r="D76" s="4" t="s">
        <v>314</v>
      </c>
      <c r="E76" s="4" t="s">
        <v>313</v>
      </c>
      <c r="F76" s="4" t="s">
        <v>315</v>
      </c>
      <c r="G76" s="4" t="s">
        <v>573</v>
      </c>
      <c r="H76" s="4" t="s">
        <v>574</v>
      </c>
      <c r="I76" s="4" t="s">
        <v>575</v>
      </c>
      <c r="J76" s="4" t="s">
        <v>352</v>
      </c>
      <c r="K76" s="4" t="s">
        <v>283</v>
      </c>
    </row>
    <row r="77" spans="1:11" ht="11.25">
      <c r="A77" s="4">
        <v>76</v>
      </c>
      <c r="B77" s="4" t="s">
        <v>114</v>
      </c>
      <c r="C77" s="4" t="s">
        <v>313</v>
      </c>
      <c r="D77" s="4" t="s">
        <v>314</v>
      </c>
      <c r="E77" s="4" t="s">
        <v>313</v>
      </c>
      <c r="F77" s="4" t="s">
        <v>315</v>
      </c>
      <c r="G77" s="4" t="s">
        <v>576</v>
      </c>
      <c r="H77" s="4" t="s">
        <v>577</v>
      </c>
      <c r="I77" s="4" t="s">
        <v>578</v>
      </c>
      <c r="J77" s="4" t="s">
        <v>319</v>
      </c>
      <c r="K77" s="4" t="s">
        <v>283</v>
      </c>
    </row>
    <row r="78" spans="1:11" ht="11.25">
      <c r="A78" s="4">
        <v>77</v>
      </c>
      <c r="B78" s="4" t="s">
        <v>114</v>
      </c>
      <c r="C78" s="4" t="s">
        <v>313</v>
      </c>
      <c r="D78" s="4" t="s">
        <v>314</v>
      </c>
      <c r="E78" s="4" t="s">
        <v>313</v>
      </c>
      <c r="F78" s="4" t="s">
        <v>315</v>
      </c>
      <c r="G78" s="4" t="s">
        <v>579</v>
      </c>
      <c r="H78" s="4" t="s">
        <v>580</v>
      </c>
      <c r="I78" s="4" t="s">
        <v>581</v>
      </c>
      <c r="J78" s="4" t="s">
        <v>319</v>
      </c>
      <c r="K78" s="4" t="s">
        <v>283</v>
      </c>
    </row>
    <row r="79" spans="1:11" ht="11.25">
      <c r="A79" s="4">
        <v>78</v>
      </c>
      <c r="B79" s="4" t="s">
        <v>114</v>
      </c>
      <c r="C79" s="4" t="s">
        <v>327</v>
      </c>
      <c r="D79" s="4" t="s">
        <v>327</v>
      </c>
      <c r="E79" s="4" t="s">
        <v>327</v>
      </c>
      <c r="F79" s="4" t="s">
        <v>327</v>
      </c>
      <c r="G79" s="4" t="s">
        <v>582</v>
      </c>
      <c r="H79" s="4" t="s">
        <v>583</v>
      </c>
      <c r="I79" s="4" t="s">
        <v>584</v>
      </c>
      <c r="J79" s="4" t="s">
        <v>585</v>
      </c>
      <c r="K79" s="4" t="s">
        <v>283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UPDATE_INSTRUCTION">
    <tabColor indexed="24"/>
  </sheetPr>
  <dimension ref="A1:P14"/>
  <sheetViews>
    <sheetView showGridLines="0" zoomScalePageLayoutView="0" workbookViewId="0" topLeftCell="A2">
      <selection activeCell="A1" sqref="A1"/>
    </sheetView>
  </sheetViews>
  <sheetFormatPr defaultColWidth="9.140625" defaultRowHeight="11.25"/>
  <cols>
    <col min="1" max="2" width="2.7109375" style="11" customWidth="1"/>
    <col min="3" max="15" width="8.7109375" style="11" customWidth="1"/>
    <col min="16" max="16" width="2.7109375" style="11" customWidth="1"/>
    <col min="17" max="16384" width="9.140625" style="11" customWidth="1"/>
  </cols>
  <sheetData>
    <row r="1" spans="1:15" ht="12.75" hidden="1">
      <c r="A1" s="10"/>
      <c r="N1" s="12"/>
      <c r="O1" s="12"/>
    </row>
    <row r="2" spans="2:16" ht="12.7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  <c r="O2" s="103" t="str">
        <f>version</f>
        <v>Версия 1.0</v>
      </c>
      <c r="P2" s="102"/>
    </row>
    <row r="3" spans="2:16" ht="19.5" customHeight="1">
      <c r="B3" s="13"/>
      <c r="C3" s="222" t="s">
        <v>31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14"/>
    </row>
    <row r="4" spans="2:16" ht="12.75">
      <c r="B4" s="1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3"/>
    </row>
    <row r="5" spans="2:16" ht="12.75" customHeight="1">
      <c r="B5" s="13"/>
      <c r="C5" s="223" t="s">
        <v>57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13"/>
    </row>
    <row r="6" spans="2:16" ht="12.75" customHeight="1">
      <c r="B6" s="13"/>
      <c r="C6" s="223" t="s">
        <v>58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13"/>
    </row>
    <row r="7" spans="2:16" ht="12.75" customHeight="1">
      <c r="B7" s="13"/>
      <c r="C7" s="223" t="s">
        <v>59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13"/>
    </row>
    <row r="8" spans="2:16" ht="12.75" customHeight="1">
      <c r="B8" s="13"/>
      <c r="C8" s="223" t="s">
        <v>60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13"/>
    </row>
    <row r="9" spans="2:16" ht="13.5" customHeight="1">
      <c r="B9" s="13"/>
      <c r="C9" s="224" t="s">
        <v>84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13"/>
    </row>
    <row r="10" spans="2:16" ht="30" customHeight="1">
      <c r="B10" s="13"/>
      <c r="C10" s="224" t="s">
        <v>85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13"/>
    </row>
    <row r="11" spans="2:16" ht="24.75" customHeight="1">
      <c r="B11" s="13"/>
      <c r="C11" s="227" t="s">
        <v>61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13"/>
    </row>
    <row r="12" spans="2:16" ht="12.75">
      <c r="B12" s="1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3"/>
    </row>
    <row r="13" spans="2:16" ht="48" customHeight="1">
      <c r="B13" s="12"/>
      <c r="C13" s="225" t="s">
        <v>32</v>
      </c>
      <c r="D13" s="225"/>
      <c r="E13" s="225"/>
      <c r="F13" s="225"/>
      <c r="G13" s="225"/>
      <c r="H13" s="225"/>
      <c r="I13" s="226"/>
      <c r="J13" s="226"/>
      <c r="K13" s="226"/>
      <c r="L13" s="226"/>
      <c r="M13" s="226"/>
      <c r="N13" s="226"/>
      <c r="O13" s="226"/>
      <c r="P13" s="12"/>
    </row>
    <row r="14" spans="2:16" ht="12.7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</sheetData>
  <sheetProtection password="FA9C" sheet="1" objects="1" scenarios="1" formatColumns="0" formatRows="0"/>
  <mergeCells count="10">
    <mergeCell ref="C3:O3"/>
    <mergeCell ref="C8:O8"/>
    <mergeCell ref="C9:O9"/>
    <mergeCell ref="C10:O10"/>
    <mergeCell ref="C13:H13"/>
    <mergeCell ref="I13:O13"/>
    <mergeCell ref="C5:O5"/>
    <mergeCell ref="C6:O6"/>
    <mergeCell ref="C7:O7"/>
    <mergeCell ref="C11:O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8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B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7109375" style="117" customWidth="1"/>
    <col min="2" max="2" width="87.28125" style="117" customWidth="1"/>
    <col min="3" max="16384" width="9.140625" style="117" customWidth="1"/>
  </cols>
  <sheetData>
    <row r="1" ht="11.25">
      <c r="B1" s="170" t="s">
        <v>19</v>
      </c>
    </row>
    <row r="2" ht="45">
      <c r="B2" s="171" t="s">
        <v>268</v>
      </c>
    </row>
    <row r="3" ht="11.25">
      <c r="B3" s="170" t="s">
        <v>249</v>
      </c>
    </row>
    <row r="4" ht="33.75">
      <c r="B4" s="171" t="s">
        <v>269</v>
      </c>
    </row>
    <row r="5" ht="22.5">
      <c r="B5" s="171" t="s">
        <v>274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8" customWidth="1"/>
    <col min="2" max="2" width="80.7109375" style="18" customWidth="1"/>
    <col min="3" max="3" width="30.7109375" style="18" customWidth="1"/>
    <col min="4" max="16384" width="9.140625" style="17" customWidth="1"/>
  </cols>
  <sheetData>
    <row r="1" spans="1:4" ht="24" customHeight="1" thickBot="1">
      <c r="A1" s="15" t="s">
        <v>33</v>
      </c>
      <c r="B1" s="15" t="s">
        <v>34</v>
      </c>
      <c r="C1" s="15" t="s">
        <v>35</v>
      </c>
      <c r="D1" s="16"/>
    </row>
    <row r="2" ht="12" thickTop="1"/>
    <row r="3" spans="1:3" ht="11.25">
      <c r="A3" s="185">
        <v>41703.63915509259</v>
      </c>
      <c r="B3" s="18" t="s">
        <v>280</v>
      </c>
      <c r="C3" s="18" t="s">
        <v>281</v>
      </c>
    </row>
    <row r="4" spans="1:3" ht="11.25">
      <c r="A4" s="185">
        <v>41703.63916666667</v>
      </c>
      <c r="B4" s="18" t="s">
        <v>282</v>
      </c>
      <c r="C4" s="18" t="s">
        <v>281</v>
      </c>
    </row>
    <row r="5" spans="1:3" ht="11.25">
      <c r="A5" s="185">
        <v>41709.36289351852</v>
      </c>
      <c r="B5" s="18" t="s">
        <v>280</v>
      </c>
      <c r="C5" s="18" t="s">
        <v>281</v>
      </c>
    </row>
    <row r="6" spans="1:3" ht="11.25">
      <c r="A6" s="185">
        <v>41709.362905092596</v>
      </c>
      <c r="B6" s="18" t="s">
        <v>282</v>
      </c>
      <c r="C6" s="18" t="s">
        <v>281</v>
      </c>
    </row>
    <row r="7" spans="1:3" ht="11.25">
      <c r="A7" s="185">
        <v>41722.54226851852</v>
      </c>
      <c r="B7" s="18" t="s">
        <v>280</v>
      </c>
      <c r="C7" s="18" t="s">
        <v>281</v>
      </c>
    </row>
    <row r="8" spans="1:3" ht="11.25">
      <c r="A8" s="185">
        <v>41722.542280092595</v>
      </c>
      <c r="B8" s="18" t="s">
        <v>282</v>
      </c>
      <c r="C8" s="18" t="s">
        <v>281</v>
      </c>
    </row>
    <row r="9" spans="1:3" ht="11.25">
      <c r="A9" s="185">
        <v>41731.49083333334</v>
      </c>
      <c r="B9" s="18" t="s">
        <v>280</v>
      </c>
      <c r="C9" s="18" t="s">
        <v>281</v>
      </c>
    </row>
    <row r="10" spans="1:3" ht="11.25">
      <c r="A10" s="185">
        <v>41731.49084490741</v>
      </c>
      <c r="B10" s="18" t="s">
        <v>282</v>
      </c>
      <c r="C10" s="18" t="s">
        <v>281</v>
      </c>
    </row>
    <row r="11" spans="1:3" ht="11.25">
      <c r="A11" s="185">
        <v>41745.59662037037</v>
      </c>
      <c r="B11" s="18" t="s">
        <v>280</v>
      </c>
      <c r="C11" s="18" t="s">
        <v>281</v>
      </c>
    </row>
    <row r="12" spans="1:3" ht="11.25">
      <c r="A12" s="185">
        <v>41745.59663194444</v>
      </c>
      <c r="B12" s="18" t="s">
        <v>282</v>
      </c>
      <c r="C12" s="18" t="s">
        <v>281</v>
      </c>
    </row>
    <row r="13" spans="1:3" ht="11.25">
      <c r="A13" s="185">
        <v>41746.43130787037</v>
      </c>
      <c r="B13" s="18" t="s">
        <v>280</v>
      </c>
      <c r="C13" s="18" t="s">
        <v>281</v>
      </c>
    </row>
    <row r="14" spans="1:3" ht="11.25">
      <c r="A14" s="185">
        <v>41746.431342592594</v>
      </c>
      <c r="B14" s="18" t="s">
        <v>282</v>
      </c>
      <c r="C14" s="18" t="s">
        <v>281</v>
      </c>
    </row>
    <row r="15" spans="1:3" ht="11.25">
      <c r="A15" s="185">
        <v>41746.44966435185</v>
      </c>
      <c r="B15" s="18" t="s">
        <v>280</v>
      </c>
      <c r="C15" s="18" t="s">
        <v>281</v>
      </c>
    </row>
    <row r="16" spans="1:3" ht="11.25">
      <c r="A16" s="185">
        <v>41746.44967592593</v>
      </c>
      <c r="B16" s="18" t="s">
        <v>282</v>
      </c>
      <c r="C16" s="18" t="s">
        <v>281</v>
      </c>
    </row>
    <row r="17" spans="1:3" ht="11.25">
      <c r="A17" s="185">
        <v>41746.7337962963</v>
      </c>
      <c r="B17" s="18" t="s">
        <v>280</v>
      </c>
      <c r="C17" s="18" t="s">
        <v>281</v>
      </c>
    </row>
    <row r="18" spans="1:3" ht="11.25">
      <c r="A18" s="185">
        <v>41746.733831018515</v>
      </c>
      <c r="B18" s="18" t="s">
        <v>282</v>
      </c>
      <c r="C18" s="18" t="s">
        <v>281</v>
      </c>
    </row>
    <row r="19" spans="1:3" ht="11.25">
      <c r="A19" s="185">
        <v>41746.759780092594</v>
      </c>
      <c r="B19" s="18" t="s">
        <v>280</v>
      </c>
      <c r="C19" s="18" t="s">
        <v>281</v>
      </c>
    </row>
    <row r="20" spans="1:3" ht="11.25">
      <c r="A20" s="185">
        <v>41746.759791666664</v>
      </c>
      <c r="B20" s="18" t="s">
        <v>282</v>
      </c>
      <c r="C20" s="18" t="s">
        <v>281</v>
      </c>
    </row>
    <row r="21" spans="1:3" ht="11.25">
      <c r="A21" s="185">
        <v>41747.57399305556</v>
      </c>
      <c r="B21" s="18" t="s">
        <v>280</v>
      </c>
      <c r="C21" s="18" t="s">
        <v>281</v>
      </c>
    </row>
    <row r="22" spans="1:3" ht="11.25">
      <c r="A22" s="185">
        <v>41747.57400462963</v>
      </c>
      <c r="B22" s="18" t="s">
        <v>282</v>
      </c>
      <c r="C22" s="18" t="s">
        <v>281</v>
      </c>
    </row>
    <row r="23" spans="1:3" ht="11.25">
      <c r="A23" s="185">
        <v>41747.63260416667</v>
      </c>
      <c r="B23" s="18" t="s">
        <v>280</v>
      </c>
      <c r="C23" s="18" t="s">
        <v>281</v>
      </c>
    </row>
    <row r="24" spans="1:3" ht="11.25">
      <c r="A24" s="185">
        <v>41747.63261574074</v>
      </c>
      <c r="B24" s="18" t="s">
        <v>282</v>
      </c>
      <c r="C24" s="18" t="s">
        <v>281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J41"/>
  <sheetViews>
    <sheetView showGridLines="0" zoomScalePageLayoutView="0" workbookViewId="0" topLeftCell="D4">
      <selection activeCell="H39" sqref="H39"/>
    </sheetView>
  </sheetViews>
  <sheetFormatPr defaultColWidth="9.140625" defaultRowHeight="11.25"/>
  <cols>
    <col min="1" max="1" width="10.7109375" style="30" hidden="1" customWidth="1"/>
    <col min="2" max="2" width="10.7109375" style="27" hidden="1" customWidth="1"/>
    <col min="3" max="3" width="3.7109375" style="31" hidden="1" customWidth="1"/>
    <col min="4" max="4" width="3.7109375" style="36" customWidth="1"/>
    <col min="5" max="5" width="30.7109375" style="36" customWidth="1"/>
    <col min="6" max="6" width="61.421875" style="36" customWidth="1"/>
    <col min="7" max="7" width="3.7109375" style="35" customWidth="1"/>
    <col min="8" max="16384" width="9.140625" style="36" customWidth="1"/>
  </cols>
  <sheetData>
    <row r="1" spans="1:7" s="28" customFormat="1" ht="13.5" customHeight="1" hidden="1">
      <c r="A1" s="26"/>
      <c r="B1" s="27"/>
      <c r="F1" s="126">
        <v>28447785</v>
      </c>
      <c r="G1" s="29"/>
    </row>
    <row r="2" spans="1:7" s="28" customFormat="1" ht="12" customHeight="1" hidden="1">
      <c r="A2" s="26"/>
      <c r="B2" s="27"/>
      <c r="G2" s="29"/>
    </row>
    <row r="3" ht="11.25" hidden="1"/>
    <row r="4" spans="4:6" ht="15.75" customHeight="1">
      <c r="D4" s="32"/>
      <c r="E4" s="33"/>
      <c r="F4" s="34" t="str">
        <f>version</f>
        <v>Версия 1.0</v>
      </c>
    </row>
    <row r="5" spans="4:7" ht="32.25" customHeight="1">
      <c r="D5" s="37"/>
      <c r="E5" s="228" t="s">
        <v>231</v>
      </c>
      <c r="F5" s="228"/>
      <c r="G5" s="38"/>
    </row>
    <row r="6" spans="4:7" ht="11.25">
      <c r="D6" s="32"/>
      <c r="E6" s="39"/>
      <c r="F6" s="40"/>
      <c r="G6" s="38"/>
    </row>
    <row r="7" spans="4:7" ht="19.5">
      <c r="D7" s="37"/>
      <c r="E7" s="39" t="s">
        <v>10</v>
      </c>
      <c r="F7" s="129" t="s">
        <v>114</v>
      </c>
      <c r="G7" s="38"/>
    </row>
    <row r="8" spans="1:7" ht="3.75" customHeight="1">
      <c r="A8" s="41"/>
      <c r="D8" s="42"/>
      <c r="E8" s="39"/>
      <c r="F8" s="43"/>
      <c r="G8" s="44"/>
    </row>
    <row r="9" spans="1:7" ht="19.5" customHeight="1">
      <c r="A9" s="51"/>
      <c r="D9" s="32"/>
      <c r="F9" s="106" t="s">
        <v>239</v>
      </c>
      <c r="G9" s="44"/>
    </row>
    <row r="10" spans="4:7" ht="19.5">
      <c r="D10" s="37"/>
      <c r="E10" s="105" t="s">
        <v>240</v>
      </c>
      <c r="F10" s="132" t="s">
        <v>286</v>
      </c>
      <c r="G10" s="32"/>
    </row>
    <row r="11" spans="4:7" ht="19.5">
      <c r="D11" s="37"/>
      <c r="E11" s="105" t="s">
        <v>241</v>
      </c>
      <c r="F11" s="132"/>
      <c r="G11" s="32"/>
    </row>
    <row r="12" spans="1:7" ht="11.25">
      <c r="A12" s="41"/>
      <c r="D12" s="42"/>
      <c r="E12" s="39"/>
      <c r="F12" s="43"/>
      <c r="G12" s="44"/>
    </row>
    <row r="13" spans="4:7" ht="19.5">
      <c r="D13" s="37"/>
      <c r="E13" s="105" t="s">
        <v>238</v>
      </c>
      <c r="F13" s="128" t="s">
        <v>71</v>
      </c>
      <c r="G13" s="32"/>
    </row>
    <row r="14" spans="1:7" ht="11.25">
      <c r="A14" s="41"/>
      <c r="D14" s="42"/>
      <c r="E14" s="39"/>
      <c r="F14" s="43"/>
      <c r="G14" s="44"/>
    </row>
    <row r="15" spans="4:7" ht="45">
      <c r="D15" s="37"/>
      <c r="E15" s="105" t="s">
        <v>193</v>
      </c>
      <c r="F15" s="91" t="s">
        <v>66</v>
      </c>
      <c r="G15" s="32"/>
    </row>
    <row r="16" spans="3:7" ht="30" customHeight="1">
      <c r="C16" s="46"/>
      <c r="D16" s="42"/>
      <c r="E16" s="48"/>
      <c r="F16" s="43"/>
      <c r="G16" s="45"/>
    </row>
    <row r="17" spans="3:10" ht="19.5">
      <c r="C17" s="46"/>
      <c r="D17" s="47"/>
      <c r="E17" s="48" t="s">
        <v>50</v>
      </c>
      <c r="F17" s="57" t="s">
        <v>292</v>
      </c>
      <c r="G17" s="45"/>
      <c r="J17" s="55"/>
    </row>
    <row r="18" spans="3:10" ht="19.5">
      <c r="C18" s="46"/>
      <c r="D18" s="47"/>
      <c r="E18" s="48" t="s">
        <v>11</v>
      </c>
      <c r="F18" s="57" t="s">
        <v>293</v>
      </c>
      <c r="G18" s="45"/>
      <c r="J18" s="55"/>
    </row>
    <row r="19" spans="3:10" ht="19.5">
      <c r="C19" s="46"/>
      <c r="D19" s="47"/>
      <c r="E19" s="48" t="s">
        <v>12</v>
      </c>
      <c r="F19" s="57" t="s">
        <v>291</v>
      </c>
      <c r="G19" s="45"/>
      <c r="H19" s="49"/>
      <c r="J19" s="55"/>
    </row>
    <row r="20" spans="1:7" ht="3.75" customHeight="1">
      <c r="A20" s="41"/>
      <c r="D20" s="42"/>
      <c r="E20" s="39"/>
      <c r="F20" s="43"/>
      <c r="G20" s="44"/>
    </row>
    <row r="21" spans="4:7" ht="19.5">
      <c r="D21" s="37"/>
      <c r="E21" s="54" t="s">
        <v>54</v>
      </c>
      <c r="F21" s="57" t="s">
        <v>283</v>
      </c>
      <c r="G21" s="32"/>
    </row>
    <row r="22" spans="1:7" ht="3.75" customHeight="1">
      <c r="A22" s="41"/>
      <c r="D22" s="42"/>
      <c r="E22" s="39"/>
      <c r="F22" s="43"/>
      <c r="G22" s="44"/>
    </row>
    <row r="23" spans="4:7" ht="19.5">
      <c r="D23" s="37"/>
      <c r="E23" s="105" t="s">
        <v>192</v>
      </c>
      <c r="F23" s="91" t="s">
        <v>65</v>
      </c>
      <c r="G23" s="32"/>
    </row>
    <row r="24" spans="4:7" ht="13.5" customHeight="1">
      <c r="D24" s="37"/>
      <c r="E24" s="39"/>
      <c r="F24" s="101"/>
      <c r="G24" s="32"/>
    </row>
    <row r="25" spans="1:7" ht="19.5" customHeight="1">
      <c r="A25" s="51"/>
      <c r="D25" s="32"/>
      <c r="F25" s="106" t="s">
        <v>55</v>
      </c>
      <c r="G25" s="44"/>
    </row>
    <row r="26" spans="1:7" ht="19.5" customHeight="1">
      <c r="A26" s="51"/>
      <c r="B26" s="52"/>
      <c r="D26" s="53"/>
      <c r="E26" s="50" t="s">
        <v>44</v>
      </c>
      <c r="F26" s="195" t="s">
        <v>296</v>
      </c>
      <c r="G26" s="44"/>
    </row>
    <row r="27" spans="1:7" ht="19.5" customHeight="1">
      <c r="A27" s="51"/>
      <c r="B27" s="52"/>
      <c r="D27" s="53"/>
      <c r="E27" s="50" t="s">
        <v>45</v>
      </c>
      <c r="F27" s="195" t="s">
        <v>296</v>
      </c>
      <c r="G27" s="44"/>
    </row>
    <row r="28" spans="4:7" ht="13.5" customHeight="1">
      <c r="D28" s="37"/>
      <c r="E28" s="39"/>
      <c r="F28" s="101"/>
      <c r="G28" s="32"/>
    </row>
    <row r="29" spans="1:7" ht="19.5" customHeight="1">
      <c r="A29" s="51"/>
      <c r="D29" s="32"/>
      <c r="F29" s="106" t="s">
        <v>195</v>
      </c>
      <c r="G29" s="44"/>
    </row>
    <row r="30" spans="1:7" ht="19.5" customHeight="1">
      <c r="A30" s="51"/>
      <c r="B30" s="52"/>
      <c r="D30" s="53"/>
      <c r="E30" s="107" t="s">
        <v>106</v>
      </c>
      <c r="F30" s="195" t="s">
        <v>294</v>
      </c>
      <c r="G30" s="44"/>
    </row>
    <row r="31" spans="1:7" ht="19.5" customHeight="1">
      <c r="A31" s="51"/>
      <c r="B31" s="52"/>
      <c r="D31" s="53"/>
      <c r="E31" s="107" t="s">
        <v>194</v>
      </c>
      <c r="F31" s="195" t="s">
        <v>295</v>
      </c>
      <c r="G31" s="44"/>
    </row>
    <row r="32" spans="4:7" ht="13.5" customHeight="1">
      <c r="D32" s="37"/>
      <c r="E32" s="39"/>
      <c r="F32" s="101"/>
      <c r="G32" s="32"/>
    </row>
    <row r="33" spans="1:7" ht="19.5" customHeight="1">
      <c r="A33" s="51"/>
      <c r="D33" s="32"/>
      <c r="F33" s="106" t="s">
        <v>196</v>
      </c>
      <c r="G33" s="44"/>
    </row>
    <row r="34" spans="1:7" ht="19.5" customHeight="1">
      <c r="A34" s="51"/>
      <c r="B34" s="52"/>
      <c r="D34" s="53"/>
      <c r="E34" s="107" t="s">
        <v>106</v>
      </c>
      <c r="F34" s="195" t="s">
        <v>297</v>
      </c>
      <c r="G34" s="44"/>
    </row>
    <row r="35" spans="1:7" ht="19.5" customHeight="1">
      <c r="A35" s="51"/>
      <c r="B35" s="52"/>
      <c r="D35" s="53"/>
      <c r="E35" s="107" t="s">
        <v>194</v>
      </c>
      <c r="F35" s="195" t="s">
        <v>300</v>
      </c>
      <c r="G35" s="44"/>
    </row>
    <row r="36" spans="4:7" ht="13.5" customHeight="1">
      <c r="D36" s="37"/>
      <c r="E36" s="39"/>
      <c r="F36" s="101"/>
      <c r="G36" s="32"/>
    </row>
    <row r="37" spans="1:7" ht="19.5" customHeight="1">
      <c r="A37" s="51"/>
      <c r="D37" s="32"/>
      <c r="F37" s="106" t="s">
        <v>197</v>
      </c>
      <c r="G37" s="44"/>
    </row>
    <row r="38" spans="1:7" ht="19.5" customHeight="1">
      <c r="A38" s="51"/>
      <c r="B38" s="52"/>
      <c r="D38" s="53"/>
      <c r="E38" s="50" t="s">
        <v>106</v>
      </c>
      <c r="F38" s="195" t="s">
        <v>298</v>
      </c>
      <c r="G38" s="44"/>
    </row>
    <row r="39" spans="1:7" ht="19.5" customHeight="1">
      <c r="A39" s="51"/>
      <c r="B39" s="52"/>
      <c r="D39" s="53"/>
      <c r="E39" s="50" t="s">
        <v>107</v>
      </c>
      <c r="F39" s="195" t="s">
        <v>299</v>
      </c>
      <c r="G39" s="44"/>
    </row>
    <row r="40" spans="1:7" ht="19.5" customHeight="1">
      <c r="A40" s="51"/>
      <c r="B40" s="52"/>
      <c r="D40" s="53"/>
      <c r="E40" s="107" t="s">
        <v>194</v>
      </c>
      <c r="F40" s="195" t="s">
        <v>300</v>
      </c>
      <c r="G40" s="44"/>
    </row>
    <row r="41" spans="1:7" ht="19.5" customHeight="1">
      <c r="A41" s="51"/>
      <c r="B41" s="52"/>
      <c r="D41" s="53"/>
      <c r="E41" s="50" t="s">
        <v>108</v>
      </c>
      <c r="F41" s="195" t="s">
        <v>301</v>
      </c>
      <c r="G41" s="44"/>
    </row>
  </sheetData>
  <sheetProtection password="FA9C" sheet="1" objects="1" scenarios="1" formatColumns="0" formatRows="0"/>
  <mergeCells count="1">
    <mergeCell ref="E5:F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38:F41 F26:F27 F30:F31 F34:F3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5 F23">
      <formula1>logical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year_list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10:F11">
      <formula1>"a"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C3:H22"/>
  <sheetViews>
    <sheetView showGridLines="0" tabSelected="1" zoomScalePageLayoutView="0" workbookViewId="0" topLeftCell="C3">
      <selection activeCell="M20" sqref="M20"/>
    </sheetView>
  </sheetViews>
  <sheetFormatPr defaultColWidth="10.57421875" defaultRowHeight="11.25"/>
  <cols>
    <col min="1" max="2" width="9.140625" style="84" hidden="1" customWidth="1"/>
    <col min="3" max="3" width="3.7109375" style="166" customWidth="1"/>
    <col min="4" max="4" width="6.28125" style="84" bestFit="1" customWidth="1"/>
    <col min="5" max="5" width="12.7109375" style="84" customWidth="1"/>
    <col min="6" max="8" width="20.7109375" style="84" customWidth="1"/>
    <col min="9" max="16384" width="10.57421875" style="84" customWidth="1"/>
  </cols>
  <sheetData>
    <row r="1" ht="16.5" customHeight="1" hidden="1"/>
    <row r="2" ht="16.5" customHeight="1" hidden="1"/>
    <row r="3" spans="3:8" ht="14.25">
      <c r="C3" s="164"/>
      <c r="D3" s="85"/>
      <c r="E3" s="85"/>
      <c r="F3" s="85"/>
      <c r="G3" s="85"/>
      <c r="H3" s="86"/>
    </row>
    <row r="4" spans="3:8" ht="14.25">
      <c r="C4" s="164"/>
      <c r="D4" s="229" t="s">
        <v>201</v>
      </c>
      <c r="E4" s="229"/>
      <c r="F4" s="229"/>
      <c r="G4" s="229"/>
      <c r="H4" s="229"/>
    </row>
    <row r="5" spans="3:8" ht="14.25">
      <c r="C5" s="164"/>
      <c r="D5" s="230" t="str">
        <f>IF(org=0,"Не определено",org)</f>
        <v>ООО "Объединенные электрические сети"</v>
      </c>
      <c r="E5" s="230"/>
      <c r="F5" s="230"/>
      <c r="G5" s="230"/>
      <c r="H5" s="230"/>
    </row>
    <row r="6" spans="3:8" ht="15" customHeight="1">
      <c r="C6" s="164"/>
      <c r="D6" s="85"/>
      <c r="E6" s="99"/>
      <c r="F6" s="99"/>
      <c r="G6" s="85"/>
      <c r="H6" s="98"/>
    </row>
    <row r="7" spans="3:8" ht="15.75" customHeight="1">
      <c r="C7" s="164"/>
      <c r="D7" s="234" t="s">
        <v>112</v>
      </c>
      <c r="E7" s="237" t="s">
        <v>202</v>
      </c>
      <c r="F7" s="231" t="s">
        <v>203</v>
      </c>
      <c r="G7" s="232"/>
      <c r="H7" s="237" t="s">
        <v>206</v>
      </c>
    </row>
    <row r="8" spans="3:8" ht="33.75">
      <c r="C8" s="164"/>
      <c r="D8" s="235"/>
      <c r="E8" s="238"/>
      <c r="F8" s="114" t="s">
        <v>204</v>
      </c>
      <c r="G8" s="114" t="s">
        <v>205</v>
      </c>
      <c r="H8" s="240"/>
    </row>
    <row r="9" spans="3:8" ht="15.75" customHeight="1" thickBot="1">
      <c r="C9" s="164"/>
      <c r="D9" s="236"/>
      <c r="E9" s="239"/>
      <c r="F9" s="113" t="s">
        <v>207</v>
      </c>
      <c r="G9" s="113" t="s">
        <v>208</v>
      </c>
      <c r="H9" s="113" t="s">
        <v>208</v>
      </c>
    </row>
    <row r="10" spans="3:8" ht="15" thickTop="1">
      <c r="C10" s="164"/>
      <c r="D10" s="111" t="s">
        <v>113</v>
      </c>
      <c r="E10" s="111" t="s">
        <v>5</v>
      </c>
      <c r="F10" s="111" t="s">
        <v>6</v>
      </c>
      <c r="G10" s="111" t="s">
        <v>7</v>
      </c>
      <c r="H10" s="111" t="s">
        <v>29</v>
      </c>
    </row>
    <row r="11" spans="3:8" ht="14.25" hidden="1">
      <c r="C11" s="164"/>
      <c r="D11" s="116">
        <v>0</v>
      </c>
      <c r="E11" s="93"/>
      <c r="F11" s="93"/>
      <c r="G11" s="93"/>
      <c r="H11" s="93"/>
    </row>
    <row r="12" spans="3:8" ht="15" customHeight="1">
      <c r="C12" s="164"/>
      <c r="D12" s="116">
        <v>1</v>
      </c>
      <c r="E12" s="180" t="str">
        <f>god+(D12-1)&amp;IF(OR(D12=2,D12=0),"",IF(D12=1,"*",REPT("*",D12-1)))</f>
        <v>2015*</v>
      </c>
      <c r="F12" s="100">
        <f>'[1]Расчёт расходов'!$AQ$119/4.1574/12*1000</f>
        <v>2172149.8104570177</v>
      </c>
      <c r="G12" s="100">
        <f>6396.1*1650/29101.7</f>
        <v>362.6442785129391</v>
      </c>
      <c r="H12" s="100">
        <f>'[1]Расчёт расходов'!$AQ$119/29101.7*1000</f>
        <v>3723.698184777112</v>
      </c>
    </row>
    <row r="13" spans="3:8" ht="15" customHeight="1">
      <c r="C13" s="164"/>
      <c r="D13" s="116">
        <v>2</v>
      </c>
      <c r="E13" s="180" t="str">
        <f>god+(D13-1)&amp;IF(OR(D13=2,D13=0),"",IF(D13=1,"*",REPT("*",D13-1)))</f>
        <v>2016</v>
      </c>
      <c r="F13" s="100">
        <f>'[1]Расчёт расходов'!$AW$119/4.1574/12*1000</f>
        <v>2259534.271673124</v>
      </c>
      <c r="G13" s="100">
        <f>6396.1*1648/29101.7</f>
        <v>362.2047096904992</v>
      </c>
      <c r="H13" s="100">
        <f>'[1]Расчёт расходов'!$AW$119/29101.7*1000</f>
        <v>3873.5006330436413</v>
      </c>
    </row>
    <row r="14" spans="3:8" ht="15" customHeight="1">
      <c r="C14" s="164"/>
      <c r="D14" s="116">
        <v>3</v>
      </c>
      <c r="E14" s="180" t="str">
        <f>god+(D14-1)&amp;IF(OR(D14=2,D14=0),"",IF(D14=1,"*",REPT("*",D14-1)))</f>
        <v>2017**</v>
      </c>
      <c r="F14" s="100">
        <f>'[1]Расчёт расходов'!$BC$119/4.1574/12*1000</f>
        <v>2351235.5252733054</v>
      </c>
      <c r="G14" s="100">
        <f>6396.1*1646/29101.7</f>
        <v>361.7651408680593</v>
      </c>
      <c r="H14" s="100">
        <f>'[1]Расчёт расходов'!$BC$119/29101.7*1000</f>
        <v>4030.703322254538</v>
      </c>
    </row>
    <row r="15" spans="3:8" ht="15" customHeight="1">
      <c r="C15" s="164"/>
      <c r="D15" s="116">
        <v>4</v>
      </c>
      <c r="E15" s="180" t="str">
        <f>god+(D15-1)&amp;IF(OR(D15=2,D15=0),"",IF(D15=1,"*",REPT("*",D15-1)))</f>
        <v>2018***</v>
      </c>
      <c r="F15" s="100">
        <v>0</v>
      </c>
      <c r="G15" s="100">
        <v>0</v>
      </c>
      <c r="H15" s="100">
        <v>0</v>
      </c>
    </row>
    <row r="16" spans="3:8" ht="15" customHeight="1">
      <c r="C16" s="164" t="s">
        <v>284</v>
      </c>
      <c r="D16" s="116">
        <v>5</v>
      </c>
      <c r="E16" s="180" t="str">
        <f>god+(D16-1)&amp;IF(OR(D16=2,D16=0),"",IF(D16=1,"*",REPT("*",D16-1)))</f>
        <v>2019****</v>
      </c>
      <c r="F16" s="100">
        <v>0</v>
      </c>
      <c r="G16" s="100">
        <v>0</v>
      </c>
      <c r="H16" s="100">
        <v>0</v>
      </c>
    </row>
    <row r="17" spans="3:8" ht="14.25">
      <c r="C17" s="164"/>
      <c r="D17" s="94"/>
      <c r="E17" s="181" t="s">
        <v>200</v>
      </c>
      <c r="F17" s="97"/>
      <c r="G17" s="95"/>
      <c r="H17" s="96"/>
    </row>
    <row r="19" spans="3:8" s="130" customFormat="1" ht="36" customHeight="1">
      <c r="C19" s="192"/>
      <c r="D19" s="193" t="s">
        <v>227</v>
      </c>
      <c r="E19" s="233" t="str">
        <f>"- информация раскрывается только на "&amp;god&amp;" год сетевыми организациями, тарифы на передачу которым утверждены с 1 января "&amp;god-2&amp;" года методом долгосрочной индексации на 3 года"</f>
        <v>- информация раскрывается только на 2015 год сетевыми организациями, тарифы на передачу которым утверждены с 1 января 2013 года методом долгосрочной индексации на 3 года</v>
      </c>
      <c r="F19" s="233"/>
      <c r="G19" s="233"/>
      <c r="H19" s="233"/>
    </row>
    <row r="20" spans="3:8" s="130" customFormat="1" ht="38.25" customHeight="1">
      <c r="C20" s="192"/>
      <c r="D20" s="193" t="s">
        <v>224</v>
      </c>
      <c r="E20" s="233" t="str">
        <f>"- информация раскрывается на период "&amp;god&amp;"-"&amp;god+2&amp;" гг. сетевыми организациями, тарифы на передачу которым планируются к утверждению с 1 января  "&amp;god&amp;" года методом долгосрочной индексации на срок не менее 3 года"</f>
        <v>- информация раскрывается на период 2015-2017 гг. сетевыми организациями, тарифы на передачу которым планируются к утверждению с 1 января  2015 года методом долгосрочной индексации на срок не менее 3 года</v>
      </c>
      <c r="F20" s="233"/>
      <c r="G20" s="233"/>
      <c r="H20" s="233"/>
    </row>
    <row r="21" spans="3:8" s="130" customFormat="1" ht="31.5" customHeight="1">
      <c r="C21" s="192"/>
      <c r="D21" s="193" t="s">
        <v>225</v>
      </c>
      <c r="E21" s="233" t="str">
        <f>"- информация раскрывается на период "&amp;god&amp;"-"&amp;god+3&amp;" гг. сетевыми организациями, тарифы на передачу которым утверждены методом RAB"</f>
        <v>- информация раскрывается на период 2015-2018 гг. сетевыми организациями, тарифы на передачу которым утверждены методом RAB</v>
      </c>
      <c r="F21" s="233"/>
      <c r="G21" s="233"/>
      <c r="H21" s="233"/>
    </row>
    <row r="22" spans="3:8" s="130" customFormat="1" ht="35.25" customHeight="1">
      <c r="C22" s="192"/>
      <c r="D22" s="193" t="s">
        <v>226</v>
      </c>
      <c r="E22" s="233" t="str">
        <f>"- информация раскрывается на период "&amp;god&amp;"-"&amp;god+3&amp;" гг. сетевыми организациями, тарифы на передачу которым планируются к утверждению с 1 января "&amp;god&amp;" года методом долгосрочной индексации на срок не менее 5 лет"</f>
        <v>- информация раскрывается на период 2015-2018 гг. сетевыми организациями, тарифы на передачу которым планируются к утверждению с 1 января 2015 года методом долгосрочной индексации на срок не менее 5 лет</v>
      </c>
      <c r="F22" s="233"/>
      <c r="G22" s="233"/>
      <c r="H22" s="233"/>
    </row>
  </sheetData>
  <sheetProtection password="FA9C" sheet="1" objects="1" scenarios="1" formatColumns="0" formatRows="0"/>
  <mergeCells count="10">
    <mergeCell ref="D4:H4"/>
    <mergeCell ref="D5:H5"/>
    <mergeCell ref="F7:G7"/>
    <mergeCell ref="E19:H19"/>
    <mergeCell ref="E22:H22"/>
    <mergeCell ref="D7:D9"/>
    <mergeCell ref="E7:E9"/>
    <mergeCell ref="H7:H8"/>
    <mergeCell ref="E20:H20"/>
    <mergeCell ref="E21:H21"/>
  </mergeCells>
  <dataValidations count="1">
    <dataValidation type="decimal" allowBlank="1" showErrorMessage="1" errorTitle="Ошибка" error="Допускается ввод только неотрицательных чисел!" sqref="F12:H16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4" r:id="rId1"/>
  <headerFooter alignWithMargins="0">
    <oddFooter>&amp;C&amp;14Саратов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4:I17"/>
  <sheetViews>
    <sheetView showGridLines="0" zoomScalePageLayoutView="0" workbookViewId="0" topLeftCell="C4">
      <selection activeCell="I23" sqref="I23"/>
    </sheetView>
  </sheetViews>
  <sheetFormatPr defaultColWidth="10.57421875" defaultRowHeight="11.25"/>
  <cols>
    <col min="1" max="2" width="9.140625" style="84" hidden="1" customWidth="1"/>
    <col min="3" max="3" width="3.140625" style="84" customWidth="1"/>
    <col min="4" max="4" width="6.28125" style="84" bestFit="1" customWidth="1"/>
    <col min="5" max="5" width="8.57421875" style="84" bestFit="1" customWidth="1"/>
    <col min="6" max="9" width="22.7109375" style="84" customWidth="1"/>
    <col min="10" max="16384" width="10.57421875" style="84" customWidth="1"/>
  </cols>
  <sheetData>
    <row r="1" ht="11.25" hidden="1"/>
    <row r="2" ht="11.25" hidden="1"/>
    <row r="3" ht="11.25" hidden="1"/>
    <row r="4" spans="3:9" ht="11.25">
      <c r="C4" s="85"/>
      <c r="D4" s="85"/>
      <c r="E4" s="85"/>
      <c r="F4" s="85"/>
      <c r="G4" s="86"/>
      <c r="H4" s="86"/>
      <c r="I4" s="86"/>
    </row>
    <row r="5" spans="3:9" ht="37.5" customHeight="1">
      <c r="C5" s="85"/>
      <c r="D5" s="229" t="s">
        <v>216</v>
      </c>
      <c r="E5" s="229"/>
      <c r="F5" s="229"/>
      <c r="G5" s="229"/>
      <c r="H5" s="229"/>
      <c r="I5" s="229"/>
    </row>
    <row r="6" spans="3:9" ht="12.75" customHeight="1">
      <c r="C6" s="85"/>
      <c r="D6" s="230" t="str">
        <f>IF(org=0,"Не определено",org)</f>
        <v>ООО "Объединенные электрические сети"</v>
      </c>
      <c r="E6" s="230"/>
      <c r="F6" s="230"/>
      <c r="G6" s="230"/>
      <c r="H6" s="230"/>
      <c r="I6" s="230"/>
    </row>
    <row r="7" spans="3:9" ht="11.25">
      <c r="C7" s="85"/>
      <c r="D7" s="85"/>
      <c r="E7" s="88"/>
      <c r="F7" s="88"/>
      <c r="G7" s="87"/>
      <c r="H7" s="87"/>
      <c r="I7" s="87"/>
    </row>
    <row r="8" spans="3:9" ht="45">
      <c r="C8" s="85"/>
      <c r="D8" s="234" t="s">
        <v>112</v>
      </c>
      <c r="E8" s="237" t="s">
        <v>202</v>
      </c>
      <c r="F8" s="119" t="s">
        <v>210</v>
      </c>
      <c r="G8" s="114" t="s">
        <v>211</v>
      </c>
      <c r="H8" s="237" t="s">
        <v>212</v>
      </c>
      <c r="I8" s="237" t="s">
        <v>215</v>
      </c>
    </row>
    <row r="9" spans="3:9" ht="19.5" customHeight="1" thickBot="1">
      <c r="C9" s="85"/>
      <c r="D9" s="236"/>
      <c r="E9" s="239"/>
      <c r="F9" s="113" t="s">
        <v>214</v>
      </c>
      <c r="G9" s="113" t="s">
        <v>213</v>
      </c>
      <c r="H9" s="239"/>
      <c r="I9" s="239"/>
    </row>
    <row r="10" spans="3:9" ht="12" thickTop="1">
      <c r="C10" s="85"/>
      <c r="D10" s="111" t="s">
        <v>113</v>
      </c>
      <c r="E10" s="111" t="s">
        <v>5</v>
      </c>
      <c r="F10" s="111" t="s">
        <v>6</v>
      </c>
      <c r="G10" s="111" t="s">
        <v>7</v>
      </c>
      <c r="H10" s="111" t="s">
        <v>29</v>
      </c>
      <c r="I10" s="111" t="s">
        <v>30</v>
      </c>
    </row>
    <row r="11" spans="3:9" ht="11.25" hidden="1">
      <c r="C11" s="85"/>
      <c r="D11" s="116">
        <v>0</v>
      </c>
      <c r="E11" s="93"/>
      <c r="F11" s="93"/>
      <c r="G11" s="93"/>
      <c r="H11" s="93"/>
      <c r="I11" s="93"/>
    </row>
    <row r="12" spans="1:9" ht="15" customHeight="1">
      <c r="A12" s="166" t="s">
        <v>284</v>
      </c>
      <c r="C12" s="164"/>
      <c r="D12" s="116">
        <v>1</v>
      </c>
      <c r="E12" s="180">
        <f>god+(D12-1)</f>
        <v>2015</v>
      </c>
      <c r="F12" s="100">
        <f>'[1]Расчёт расходов'!$AQ$60/1000</f>
        <v>78.46149694932859</v>
      </c>
      <c r="G12" s="100">
        <v>18.01</v>
      </c>
      <c r="H12" s="196" t="s">
        <v>302</v>
      </c>
      <c r="I12" s="196" t="s">
        <v>290</v>
      </c>
    </row>
    <row r="13" spans="1:9" ht="15" customHeight="1">
      <c r="A13" s="166" t="s">
        <v>284</v>
      </c>
      <c r="C13" s="164"/>
      <c r="D13" s="116">
        <v>2</v>
      </c>
      <c r="E13" s="180">
        <f>god+(D13-1)</f>
        <v>2016</v>
      </c>
      <c r="F13" s="100">
        <f>'[1]Расчёт расходов'!$AW$60/1000</f>
        <v>82.33749489862544</v>
      </c>
      <c r="G13" s="100">
        <v>18.01</v>
      </c>
      <c r="H13" s="196" t="s">
        <v>302</v>
      </c>
      <c r="I13" s="196" t="s">
        <v>290</v>
      </c>
    </row>
    <row r="14" spans="1:9" ht="15" customHeight="1">
      <c r="A14" s="166" t="s">
        <v>284</v>
      </c>
      <c r="C14" s="164"/>
      <c r="D14" s="116">
        <v>3</v>
      </c>
      <c r="E14" s="180">
        <f>god+(D14-1)</f>
        <v>2017</v>
      </c>
      <c r="F14" s="100">
        <f>'[1]Расчёт расходов'!$BC$60/1000</f>
        <v>86.40496714661754</v>
      </c>
      <c r="G14" s="100">
        <v>18.01</v>
      </c>
      <c r="H14" s="196" t="s">
        <v>302</v>
      </c>
      <c r="I14" s="196" t="s">
        <v>290</v>
      </c>
    </row>
    <row r="15" spans="1:9" ht="15" customHeight="1">
      <c r="A15" s="166" t="s">
        <v>284</v>
      </c>
      <c r="C15" s="164"/>
      <c r="D15" s="116">
        <v>4</v>
      </c>
      <c r="E15" s="180">
        <f>god+(D15-1)</f>
        <v>2018</v>
      </c>
      <c r="F15" s="100">
        <v>0</v>
      </c>
      <c r="G15" s="100">
        <v>0</v>
      </c>
      <c r="H15" s="196" t="s">
        <v>302</v>
      </c>
      <c r="I15" s="196" t="s">
        <v>302</v>
      </c>
    </row>
    <row r="16" spans="1:9" ht="15" customHeight="1">
      <c r="A16" s="166" t="s">
        <v>284</v>
      </c>
      <c r="C16" s="164"/>
      <c r="D16" s="116">
        <v>5</v>
      </c>
      <c r="E16" s="180">
        <f>god+(D16-1)</f>
        <v>2019</v>
      </c>
      <c r="F16" s="100">
        <v>0</v>
      </c>
      <c r="G16" s="100">
        <v>0</v>
      </c>
      <c r="H16" s="196" t="s">
        <v>302</v>
      </c>
      <c r="I16" s="196" t="s">
        <v>302</v>
      </c>
    </row>
    <row r="17" spans="3:9" ht="11.25">
      <c r="C17" s="117"/>
      <c r="D17" s="118"/>
      <c r="E17" s="182" t="s">
        <v>200</v>
      </c>
      <c r="F17" s="118"/>
      <c r="G17" s="118"/>
      <c r="H17" s="118"/>
      <c r="I17" s="118"/>
    </row>
  </sheetData>
  <sheetProtection password="FA9C" sheet="1" objects="1" scenarios="1" formatColumns="0" formatRows="0"/>
  <mergeCells count="6">
    <mergeCell ref="D5:I5"/>
    <mergeCell ref="D6:I6"/>
    <mergeCell ref="D8:D9"/>
    <mergeCell ref="E8:E9"/>
    <mergeCell ref="H8:H9"/>
    <mergeCell ref="I8:I9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:I16">
      <formula1>900</formula1>
    </dataValidation>
    <dataValidation type="decimal" allowBlank="1" showErrorMessage="1" errorTitle="Ошибка" error="Допускается ввод только неотрицательных чисел!" sqref="F12:G16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4" r:id="rId1"/>
  <headerFooter alignWithMargins="0">
    <oddFooter>&amp;C&amp;14Саратов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5:L15"/>
  <sheetViews>
    <sheetView showGridLines="0" zoomScalePageLayoutView="0" workbookViewId="0" topLeftCell="C4">
      <selection activeCell="K14" sqref="K14"/>
    </sheetView>
  </sheetViews>
  <sheetFormatPr defaultColWidth="9.140625" defaultRowHeight="11.25"/>
  <cols>
    <col min="1" max="1" width="9.140625" style="160" hidden="1" customWidth="1"/>
    <col min="2" max="2" width="9.140625" style="134" hidden="1" customWidth="1"/>
    <col min="3" max="3" width="3.7109375" style="163" customWidth="1"/>
    <col min="4" max="4" width="7.00390625" style="133" bestFit="1" customWidth="1"/>
    <col min="5" max="5" width="31.421875" style="133" customWidth="1"/>
    <col min="6" max="6" width="35.7109375" style="133" customWidth="1"/>
    <col min="7" max="7" width="13.7109375" style="133" customWidth="1"/>
    <col min="8" max="9" width="13.7109375" style="133" hidden="1" customWidth="1"/>
    <col min="10" max="10" width="35.7109375" style="133" hidden="1" customWidth="1"/>
    <col min="11" max="11" width="35.7109375" style="133" customWidth="1"/>
    <col min="12" max="12" width="5.7109375" style="133" customWidth="1"/>
    <col min="13" max="16384" width="9.140625" style="133" customWidth="1"/>
  </cols>
  <sheetData>
    <row r="1" ht="14.25" hidden="1"/>
    <row r="2" ht="14.25" hidden="1"/>
    <row r="3" ht="14.25" hidden="1"/>
    <row r="5" spans="1:11" s="84" customFormat="1" ht="36.75" customHeight="1">
      <c r="A5" s="159"/>
      <c r="C5" s="164"/>
      <c r="D5" s="229" t="s">
        <v>277</v>
      </c>
      <c r="E5" s="229"/>
      <c r="F5" s="229"/>
      <c r="G5" s="229"/>
      <c r="H5" s="229"/>
      <c r="I5" s="229"/>
      <c r="J5" s="147"/>
      <c r="K5" s="147"/>
    </row>
    <row r="6" spans="1:11" s="84" customFormat="1" ht="12.75" customHeight="1">
      <c r="A6" s="159"/>
      <c r="C6" s="164"/>
      <c r="D6" s="230" t="str">
        <f>IF(org=0,"Не определено",org)</f>
        <v>ООО "Объединенные электрические сети"</v>
      </c>
      <c r="E6" s="230"/>
      <c r="F6" s="230"/>
      <c r="G6" s="230"/>
      <c r="H6" s="230"/>
      <c r="I6" s="230"/>
      <c r="J6" s="148"/>
      <c r="K6" s="148"/>
    </row>
    <row r="7" spans="4:11" ht="14.25">
      <c r="D7" s="145"/>
      <c r="E7" s="145"/>
      <c r="G7" s="145"/>
      <c r="H7" s="145"/>
      <c r="I7" s="145"/>
      <c r="J7" s="145"/>
      <c r="K7" s="145"/>
    </row>
    <row r="8" spans="1:12" s="142" customFormat="1" ht="14.25">
      <c r="A8" s="160"/>
      <c r="B8" s="134"/>
      <c r="C8" s="163"/>
      <c r="D8" s="144"/>
      <c r="E8" s="144"/>
      <c r="F8" s="146"/>
      <c r="G8" s="144"/>
      <c r="H8" s="144"/>
      <c r="I8" s="144"/>
      <c r="J8" s="144"/>
      <c r="K8" s="144"/>
      <c r="L8" s="143"/>
    </row>
    <row r="9" spans="4:12" ht="33" customHeight="1">
      <c r="D9" s="156" t="s">
        <v>112</v>
      </c>
      <c r="E9" s="156" t="s">
        <v>248</v>
      </c>
      <c r="F9" s="156" t="s">
        <v>252</v>
      </c>
      <c r="G9" s="156" t="s">
        <v>247</v>
      </c>
      <c r="H9" s="156" t="s">
        <v>246</v>
      </c>
      <c r="I9" s="156" t="s">
        <v>245</v>
      </c>
      <c r="J9" s="156" t="s">
        <v>244</v>
      </c>
      <c r="K9" s="156" t="s">
        <v>243</v>
      </c>
      <c r="L9" s="135"/>
    </row>
    <row r="10" spans="4:11" ht="15" customHeight="1">
      <c r="D10" s="111" t="s">
        <v>113</v>
      </c>
      <c r="E10" s="111" t="s">
        <v>5</v>
      </c>
      <c r="F10" s="111" t="s">
        <v>6</v>
      </c>
      <c r="G10" s="111" t="s">
        <v>7</v>
      </c>
      <c r="H10" s="111" t="s">
        <v>29</v>
      </c>
      <c r="I10" s="111" t="s">
        <v>30</v>
      </c>
      <c r="J10" s="111" t="s">
        <v>250</v>
      </c>
      <c r="K10" s="111" t="s">
        <v>251</v>
      </c>
    </row>
    <row r="11" spans="1:12" ht="24" customHeight="1">
      <c r="A11" s="241" t="s">
        <v>113</v>
      </c>
      <c r="B11" s="130"/>
      <c r="C11" s="165"/>
      <c r="D11" s="136" t="str">
        <f>A11</f>
        <v>1</v>
      </c>
      <c r="E11" s="242" t="s">
        <v>279</v>
      </c>
      <c r="F11" s="243"/>
      <c r="G11" s="141"/>
      <c r="H11" s="141"/>
      <c r="I11" s="141"/>
      <c r="J11" s="141"/>
      <c r="K11" s="140"/>
      <c r="L11" s="139"/>
    </row>
    <row r="12" spans="1:12" ht="15" customHeight="1">
      <c r="A12" s="241"/>
      <c r="B12" s="130"/>
      <c r="C12" s="165"/>
      <c r="D12" s="158" t="str">
        <f>A11&amp;".1"</f>
        <v>1.1</v>
      </c>
      <c r="E12" s="138" t="s">
        <v>240</v>
      </c>
      <c r="F12" s="197" t="s">
        <v>586</v>
      </c>
      <c r="G12" s="150" t="s">
        <v>587</v>
      </c>
      <c r="H12" s="151" t="s">
        <v>242</v>
      </c>
      <c r="I12" s="151" t="s">
        <v>242</v>
      </c>
      <c r="J12" s="151" t="s">
        <v>242</v>
      </c>
      <c r="K12" s="194" t="s">
        <v>588</v>
      </c>
      <c r="L12" s="137"/>
    </row>
    <row r="13" spans="1:12" ht="15" customHeight="1" hidden="1">
      <c r="A13" s="241"/>
      <c r="B13" s="130"/>
      <c r="C13" s="165"/>
      <c r="D13" s="158" t="str">
        <f>A11&amp;".2"</f>
        <v>1.2</v>
      </c>
      <c r="E13" s="138" t="s">
        <v>241</v>
      </c>
      <c r="F13" s="178"/>
      <c r="G13" s="154"/>
      <c r="H13" s="154"/>
      <c r="I13" s="154"/>
      <c r="J13" s="179"/>
      <c r="K13" s="154" t="s">
        <v>242</v>
      </c>
      <c r="L13" s="137"/>
    </row>
    <row r="14" spans="4:12" ht="15" customHeight="1">
      <c r="D14" s="94"/>
      <c r="E14" s="155" t="s">
        <v>200</v>
      </c>
      <c r="F14" s="97"/>
      <c r="G14" s="97"/>
      <c r="H14" s="97"/>
      <c r="I14" s="97"/>
      <c r="J14" s="97"/>
      <c r="K14" s="97"/>
      <c r="L14" s="135"/>
    </row>
    <row r="15" spans="1:5" ht="14.25">
      <c r="A15" s="161"/>
      <c r="B15" s="130"/>
      <c r="C15" s="165"/>
      <c r="D15" s="183" t="s">
        <v>227</v>
      </c>
      <c r="E15" s="157" t="s">
        <v>253</v>
      </c>
    </row>
    <row r="16" ht="18.75" customHeight="1"/>
  </sheetData>
  <sheetProtection password="FA9C" sheet="1" objects="1" scenarios="1" formatColumns="0" formatRows="0"/>
  <mergeCells count="4">
    <mergeCell ref="D6:I6"/>
    <mergeCell ref="A11:A13"/>
    <mergeCell ref="E11:F11"/>
    <mergeCell ref="D5:I5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12:F13 H13:J13 K12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K13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G12:G13"/>
  </dataValidations>
  <hyperlinks>
    <hyperlink ref="K12" location="'Ссылки на публикации'!$K$12" tooltip="Кликните по гиперссылке, чтобы перейти на сайт организации или отредактировать её" display="www.oes73.ru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6:E13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9" hidden="1" customWidth="1"/>
    <col min="3" max="3" width="3.7109375" style="168" bestFit="1" customWidth="1"/>
    <col min="4" max="4" width="6.28125" style="19" bestFit="1" customWidth="1"/>
    <col min="5" max="5" width="94.8515625" style="19" customWidth="1"/>
    <col min="6" max="16384" width="9.140625" style="19" customWidth="1"/>
  </cols>
  <sheetData>
    <row r="1" ht="14.25" hidden="1"/>
    <row r="2" ht="14.25" hidden="1"/>
    <row r="3" ht="14.25" hidden="1"/>
    <row r="4" ht="14.25" hidden="1"/>
    <row r="5" ht="14.25" hidden="1"/>
    <row r="6" spans="3:5" ht="14.25">
      <c r="C6" s="169"/>
      <c r="D6" s="20"/>
      <c r="E6" s="20"/>
    </row>
    <row r="7" spans="3:5" ht="14.25">
      <c r="C7" s="169"/>
      <c r="D7" s="229" t="s">
        <v>13</v>
      </c>
      <c r="E7" s="229"/>
    </row>
    <row r="8" spans="3:5" ht="14.25">
      <c r="C8" s="169"/>
      <c r="D8" s="230" t="str">
        <f>IF(org=0,"Не определено",org)</f>
        <v>ООО "Объединенные электрические сети"</v>
      </c>
      <c r="E8" s="230"/>
    </row>
    <row r="9" spans="3:5" ht="14.25">
      <c r="C9" s="169"/>
      <c r="D9" s="20"/>
      <c r="E9" s="20"/>
    </row>
    <row r="10" spans="3:5" ht="15.75" customHeight="1" thickBot="1">
      <c r="C10" s="169"/>
      <c r="D10" s="92" t="s">
        <v>112</v>
      </c>
      <c r="E10" s="113" t="s">
        <v>199</v>
      </c>
    </row>
    <row r="11" spans="3:5" ht="15" thickTop="1">
      <c r="C11" s="169"/>
      <c r="D11" s="111" t="s">
        <v>113</v>
      </c>
      <c r="E11" s="112" t="s">
        <v>5</v>
      </c>
    </row>
    <row r="12" spans="3:5" ht="15" customHeight="1" hidden="1">
      <c r="C12" s="169"/>
      <c r="D12" s="108">
        <v>0</v>
      </c>
      <c r="E12" s="109"/>
    </row>
    <row r="13" spans="3:5" ht="12" customHeight="1">
      <c r="C13" s="169"/>
      <c r="D13" s="110"/>
      <c r="E13" s="115" t="s">
        <v>200</v>
      </c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22" customWidth="1"/>
    <col min="2" max="2" width="27.28125" style="22" customWidth="1"/>
    <col min="3" max="3" width="103.28125" style="22" customWidth="1"/>
    <col min="4" max="4" width="17.7109375" style="22" customWidth="1"/>
    <col min="5" max="16384" width="9.140625" style="22" customWidth="1"/>
  </cols>
  <sheetData>
    <row r="2" spans="2:4" ht="19.5" customHeight="1">
      <c r="B2" s="222" t="s">
        <v>14</v>
      </c>
      <c r="C2" s="222"/>
      <c r="D2" s="222"/>
    </row>
    <row r="4" spans="2:4" ht="21.75" customHeight="1" thickBot="1">
      <c r="B4" s="56" t="s">
        <v>110</v>
      </c>
      <c r="C4" s="56" t="s">
        <v>111</v>
      </c>
      <c r="D4" s="56" t="s">
        <v>35</v>
      </c>
    </row>
    <row r="5" spans="2:4" ht="13.5" thickTop="1">
      <c r="B5" s="186" t="s">
        <v>287</v>
      </c>
      <c r="C5" s="187" t="s">
        <v>288</v>
      </c>
      <c r="D5" s="188" t="s">
        <v>285</v>
      </c>
    </row>
    <row r="6" spans="2:4" ht="12.75">
      <c r="B6" s="189" t="s">
        <v>289</v>
      </c>
      <c r="C6" s="190" t="s">
        <v>589</v>
      </c>
      <c r="D6" s="191" t="s">
        <v>285</v>
      </c>
    </row>
  </sheetData>
  <sheetProtection password="FA9C" sheet="1" objects="1" scenarios="1" formatColumns="0" formatRows="0" autoFilter="0"/>
  <autoFilter ref="B4:D4"/>
  <mergeCells count="1">
    <mergeCell ref="B2:D2"/>
  </mergeCells>
  <hyperlinks>
    <hyperlink ref="B5" location="'Титульный'!F11" tooltip="Предупреждение" display="Титульный!F11"/>
    <hyperlink ref="B6" location="'Ссылки на публикации'!K12" tooltip="Предупреждение" display="Ссылки на публикации!K12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об установлении цен (тарифов) и (или) их предельных уровней субъектами оптового и розничных рынков электрической энергии</dc:title>
  <dc:subject>Предложение об установлении цен (тарифов) и (или) их предельных уровней субъектами оптового и розничных рынков электрической энергии</dc:subject>
  <dc:creator>--</dc:creator>
  <cp:keywords/>
  <dc:description/>
  <cp:lastModifiedBy>Пользователь</cp:lastModifiedBy>
  <cp:lastPrinted>2010-03-18T14:38:46Z</cp:lastPrinted>
  <dcterms:created xsi:type="dcterms:W3CDTF">2004-05-21T07:18:45Z</dcterms:created>
  <dcterms:modified xsi:type="dcterms:W3CDTF">2014-04-18T14:00:08Z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EE.OPEN.INFO.REQUEST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