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670" windowHeight="8145" activeTab="1"/>
  </bookViews>
  <sheets>
    <sheet name="1" sheetId="6" r:id="rId1"/>
    <sheet name="Прил.1" sheetId="1" r:id="rId2"/>
    <sheet name="Прил.2" sheetId="2" r:id="rId3"/>
    <sheet name="Прил. 5" sheetId="5" r:id="rId4"/>
    <sheet name="долгоср" sheetId="7" r:id="rId5"/>
  </sheets>
  <externalReferences>
    <externalReference r:id="rId6"/>
    <externalReference r:id="rId7"/>
  </externalReferences>
  <definedNames>
    <definedName name="god">[1]Титульный!$F$13</definedName>
    <definedName name="org">[1]Титульный!$F$17</definedName>
    <definedName name="_xlnm.Print_Area" localSheetId="4">долгоср!$A$1:$F$13</definedName>
    <definedName name="_xlnm.Print_Area" localSheetId="3">'Прил. 5'!$A$1:$I$49</definedName>
    <definedName name="_xlnm.Print_Area" localSheetId="1">Прил.1!$A$1:$F$31</definedName>
    <definedName name="_xlnm.Print_Area" localSheetId="2">Прил.2!$A$1:$F$59</definedName>
  </definedNames>
  <calcPr calcId="152511"/>
</workbook>
</file>

<file path=xl/calcChain.xml><?xml version="1.0" encoding="utf-8"?>
<calcChain xmlns="http://schemas.openxmlformats.org/spreadsheetml/2006/main">
  <c r="D9" i="7" l="1"/>
  <c r="D11" i="7" s="1"/>
  <c r="C11" i="7"/>
  <c r="C10" i="7"/>
  <c r="C9" i="7"/>
  <c r="G19" i="5"/>
  <c r="F19" i="5"/>
  <c r="H18" i="5"/>
  <c r="G18" i="5"/>
  <c r="F18" i="5"/>
  <c r="G17" i="5"/>
  <c r="F17" i="5"/>
  <c r="E46" i="2"/>
  <c r="F46" i="2" s="1"/>
  <c r="D10" i="7" l="1"/>
  <c r="F16" i="2"/>
  <c r="F17" i="2"/>
  <c r="F14" i="2" l="1"/>
  <c r="H19" i="5" s="1"/>
  <c r="E14" i="2"/>
  <c r="H17" i="5" l="1"/>
  <c r="C11" i="1" l="1"/>
  <c r="B13" i="7" l="1"/>
  <c r="B12" i="7"/>
  <c r="B11" i="7"/>
  <c r="B10" i="7"/>
  <c r="B9" i="7"/>
  <c r="I18" i="5" l="1"/>
  <c r="I19" i="5"/>
  <c r="I17" i="5"/>
  <c r="E16" i="2" l="1"/>
  <c r="E17" i="2" s="1"/>
  <c r="F19" i="2"/>
  <c r="E19" i="2"/>
  <c r="F47" i="2" l="1"/>
  <c r="F41" i="2"/>
  <c r="F39" i="2"/>
  <c r="F32" i="2"/>
  <c r="F30" i="2"/>
  <c r="E47" i="2" l="1"/>
</calcChain>
</file>

<file path=xl/sharedStrings.xml><?xml version="1.0" encoding="utf-8"?>
<sst xmlns="http://schemas.openxmlformats.org/spreadsheetml/2006/main" count="283" uniqueCount="207">
  <si>
    <t>Список изменяющих документов</t>
  </si>
  <si>
    <t>(введено Постановлением Правительства РФ от 09.08.2014 N 787)</t>
  </si>
  <si>
    <t>(форма)</t>
  </si>
  <si>
    <t xml:space="preserve">                                ПРЕДЛОЖЕНИЕ</t>
  </si>
  <si>
    <t xml:space="preserve">      о размере цен (тарифов), долгосрочных параметров регулирования</t>
  </si>
  <si>
    <t xml:space="preserve">                                      (расчетный период</t>
  </si>
  <si>
    <t xml:space="preserve">                                        регулирования)</t>
  </si>
  <si>
    <t xml:space="preserve">           (полное и сокращенное наименование юридического лица)</t>
  </si>
  <si>
    <t xml:space="preserve">       _____________________________________________________________</t>
  </si>
  <si>
    <t>Приложение N 1</t>
  </si>
  <si>
    <t>к предложению о размере цен</t>
  </si>
  <si>
    <t>(тарифов), долгосрочных</t>
  </si>
  <si>
    <t>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</si>
  <si>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</si>
  <si>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</si>
  <si>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</si>
  <si>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</si>
  <si>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</si>
  <si>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</si>
  <si>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</si>
  <si>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</si>
  <si>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</si>
  <si>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</si>
  <si>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</si>
  <si>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Приложение N 2</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</si>
  <si>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</si>
  <si>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</si>
  <si>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</si>
  <si>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</si>
  <si>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</si>
  <si>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</si>
  <si>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</si>
  <si>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</si>
  <si>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</si>
  <si>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</si>
  <si>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</si>
  <si>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</si>
  <si>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</si>
  <si>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</si>
  <si>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</si>
  <si>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</si>
  <si>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</si>
  <si>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</si>
  <si>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</si>
  <si>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</si>
  <si>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</si>
  <si>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</si>
  <si>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</si>
  <si>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</si>
  <si>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</si>
  <si>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</si>
  <si>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</si>
  <si>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</si>
  <si>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</si>
  <si>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</si>
  <si>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</si>
  <si>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</si>
  <si>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</si>
  <si>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</si>
  <si>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</si>
  <si>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</si>
  <si>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</si>
  <si>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</si>
  <si>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</si>
  <si>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</si>
  <si>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</si>
  <si>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</si>
  <si>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</si>
  <si>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</si>
  <si>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</si>
  <si>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</si>
  <si>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</si>
  <si>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</si>
  <si>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</si>
  <si>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</si>
  <si>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sz val="10"/>
        <color rgb="FF0000FF"/>
        <rFont val="Arial"/>
        <family val="2"/>
        <charset val="204"/>
      </rPr>
      <t>&lt;2&gt;</t>
    </r>
    <r>
      <rPr>
        <sz val="10"/>
        <color theme="1"/>
        <rFont val="Arial"/>
        <family val="2"/>
        <charset val="204"/>
      </rPr>
      <t xml:space="preserve">, </t>
    </r>
    <r>
      <rPr>
        <sz val="10"/>
        <color rgb="FF0000FF"/>
        <rFont val="Arial"/>
        <family val="2"/>
        <charset val="204"/>
      </rPr>
      <t>&lt;4&gt;</t>
    </r>
    <r>
      <rPr>
        <sz val="10"/>
        <color theme="1"/>
        <rFont val="Arial"/>
        <family val="2"/>
        <charset val="204"/>
      </rPr>
      <t xml:space="preserve">; подконтрольные расходы </t>
    </r>
    <r>
      <rPr>
        <sz val="10"/>
        <color rgb="FF0000FF"/>
        <rFont val="Arial"/>
        <family val="2"/>
        <charset val="204"/>
      </rPr>
      <t>&lt;3&gt;</t>
    </r>
    <r>
      <rPr>
        <sz val="10"/>
        <color theme="1"/>
        <rFont val="Arial"/>
        <family val="2"/>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</si>
  <si>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</si>
  <si>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</si>
  <si>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</si>
  <si>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</si>
  <si>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</si>
  <si>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t>
    </r>
    <r>
      <rPr>
        <sz val="10"/>
        <color rgb="FF0000FF"/>
        <rFont val="Arial"/>
        <family val="2"/>
        <charset val="204"/>
      </rPr>
      <t>подпункте 4.1</t>
    </r>
    <r>
      <rPr>
        <sz val="10"/>
        <color theme="1"/>
        <rFont val="Arial"/>
        <family val="2"/>
        <charset val="204"/>
      </rPr>
      <t xml:space="preserve"> </t>
    </r>
    <r>
      <rPr>
        <sz val="10"/>
        <color rgb="FF0000FF"/>
        <rFont val="Arial"/>
        <family val="2"/>
        <charset val="204"/>
      </rPr>
      <t>&lt;2&gt;</t>
    </r>
    <r>
      <rPr>
        <sz val="10"/>
        <color theme="1"/>
        <rFont val="Arial"/>
        <family val="2"/>
        <charset val="204"/>
      </rPr>
      <t xml:space="preserve">, </t>
    </r>
    <r>
      <rPr>
        <sz val="10"/>
        <color rgb="FF0000FF"/>
        <rFont val="Arial"/>
        <family val="2"/>
        <charset val="204"/>
      </rPr>
      <t>&lt;4&gt;</t>
    </r>
    <r>
      <rPr>
        <sz val="10"/>
        <color theme="1"/>
        <rFont val="Arial"/>
        <family val="2"/>
        <charset val="204"/>
      </rPr>
      <t xml:space="preserve">; неподконтрольные расходы </t>
    </r>
    <r>
      <rPr>
        <sz val="10"/>
        <color rgb="FF0000FF"/>
        <rFont val="Arial"/>
        <family val="2"/>
        <charset val="204"/>
      </rPr>
      <t>&lt;3&gt;</t>
    </r>
    <r>
      <rPr>
        <sz val="10"/>
        <color theme="1"/>
        <rFont val="Arial"/>
        <family val="2"/>
        <charset val="204"/>
      </rPr>
      <t xml:space="preserve"> - всего </t>
    </r>
    <r>
      <rPr>
        <sz val="10"/>
        <color rgb="FF0000FF"/>
        <rFont val="Arial"/>
        <family val="2"/>
        <charset val="204"/>
      </rPr>
      <t>&lt;3&gt;</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</si>
  <si>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</si>
  <si>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</si>
  <si>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</si>
  <si>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</si>
  <si>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</si>
  <si>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</si>
  <si>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</si>
  <si>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</si>
  <si>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</si>
  <si>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</si>
  <si>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</si>
  <si>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</si>
  <si>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</si>
  <si>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</si>
  <si>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</si>
  <si>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</si>
  <si>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</si>
  <si>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</si>
  <si>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</si>
  <si>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</si>
  <si>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</si>
  <si>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</si>
  <si>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</si>
  <si>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</si>
  <si>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&lt;2&gt; Заполняются организацией, осуществляющей оперативно-диспетчерское управление в электроэнергетике.</t>
  </si>
  <si>
    <t>&lt;3&gt; Заполняются сетевыми организациями, осуществляющими передачу электрической энергии (мощности) по электрическим сетям.</t>
  </si>
  <si>
    <t>&lt;4&gt; Заполняются коммерческим оператором оптового рынка электрической энергии (мощности).</t>
  </si>
  <si>
    <t>Показатели, утвержденные на базовый период &lt;*&gt;</t>
  </si>
  <si>
    <t>менее 150 кВт</t>
  </si>
  <si>
    <t>от 150 кВт до 670 кВт</t>
  </si>
  <si>
    <t>от 670 кВт до 10 МВт</t>
  </si>
  <si>
    <t>не менее 10 МВт</t>
  </si>
  <si>
    <t>&lt;*&gt; Базовый период - год, предшествующий расчетному периоду регулирования.</t>
  </si>
  <si>
    <t>Приложение N 5</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</si>
  <si>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</si>
  <si>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</si>
  <si>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</si>
  <si>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</si>
  <si>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</si>
  <si>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</si>
  <si>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</si>
  <si>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</si>
  <si>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</si>
  <si>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</si>
  <si>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</si>
  <si>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</si>
  <si>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</si>
  <si>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</si>
  <si>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</si>
  <si>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</si>
  <si>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</si>
  <si>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</si>
  <si>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</si>
  <si>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</si>
  <si>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</si>
  <si>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</si>
  <si>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</si>
  <si>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</si>
  <si>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</si>
  <si>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</si>
  <si>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</si>
  <si>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</si>
  <si>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</si>
  <si>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</si>
  <si>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</si>
  <si>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</si>
  <si>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</si>
  <si>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</si>
  <si>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</si>
  <si>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</si>
  <si>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</si>
  <si>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</si>
  <si>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</si>
  <si>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</si>
  <si>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</si>
  <si>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</si>
  <si>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</si>
  <si>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</si>
  <si>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</si>
  <si>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</si>
  <si>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</si>
  <si>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</si>
  <si>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 xml:space="preserve">              (вид цены (тарифа)         на  2015 год</t>
  </si>
  <si>
    <t>регулятор</t>
  </si>
  <si>
    <t>подконтр.</t>
  </si>
  <si>
    <r>
      <t xml:space="preserve">где </t>
    </r>
    <r>
      <rPr>
        <i/>
        <sz val="14"/>
        <color rgb="FF727272"/>
        <rFont val="Tahoma"/>
        <family val="2"/>
        <charset val="204"/>
      </rPr>
      <t>СИ</t>
    </r>
    <r>
      <rPr>
        <sz val="14"/>
        <color rgb="FF727272"/>
        <rFont val="Tahoma"/>
        <family val="2"/>
        <charset val="204"/>
      </rPr>
      <t xml:space="preserve"> - собственные источники (IV раздел пассива баланса); </t>
    </r>
  </si>
  <si>
    <r>
      <t>ВА</t>
    </r>
    <r>
      <rPr>
        <sz val="14"/>
        <color rgb="FF727272"/>
        <rFont val="Tahoma"/>
        <family val="2"/>
        <charset val="204"/>
      </rPr>
      <t xml:space="preserve"> - внеоборотные активы (I раздел актива баланса). </t>
    </r>
  </si>
  <si>
    <r>
      <t xml:space="preserve"> </t>
    </r>
    <r>
      <rPr>
        <b/>
        <sz val="12"/>
        <color rgb="FF727272"/>
        <rFont val="Tahoma"/>
        <family val="2"/>
        <charset val="204"/>
      </rPr>
      <t>Наличие собственных оборотных средств</t>
    </r>
    <r>
      <rPr>
        <sz val="12"/>
        <color rgb="FF727272"/>
        <rFont val="Tahoma"/>
        <family val="2"/>
        <charset val="204"/>
      </rPr>
      <t xml:space="preserve"> </t>
    </r>
    <r>
      <rPr>
        <b/>
        <i/>
        <sz val="12"/>
        <color rgb="FF727272"/>
        <rFont val="Tahoma"/>
        <family val="2"/>
        <charset val="204"/>
      </rPr>
      <t>(СОС)</t>
    </r>
    <r>
      <rPr>
        <b/>
        <sz val="12"/>
        <color rgb="FF727272"/>
        <rFont val="Tahoma"/>
        <family val="2"/>
        <charset val="204"/>
      </rPr>
      <t xml:space="preserve"> </t>
    </r>
    <r>
      <rPr>
        <sz val="12"/>
        <color rgb="FF727272"/>
        <rFont val="Tahoma"/>
        <family val="2"/>
        <charset val="204"/>
      </rPr>
      <t xml:space="preserve">- разница между капиталом и резервами (VI раздел пассива баланса) и внеоборотными активами (I раздел актива баланса). Этот показатель характеризует чистый оборотный капитал. Его увеличение по сравнению с предыдущим периодом свидетельствует о дальнейшем развитии деятельности предприятия. В формализованном виде наличие оборотных средств можно записать как </t>
    </r>
  </si>
  <si>
    <r>
      <t xml:space="preserve">2. </t>
    </r>
    <r>
      <rPr>
        <b/>
        <sz val="12"/>
        <color rgb="FF727272"/>
        <rFont val="Tahoma"/>
        <family val="2"/>
        <charset val="204"/>
      </rPr>
      <t xml:space="preserve">Излишек (+) или недостаток (-) собственных оборотных средств (∆СОС): </t>
    </r>
  </si>
  <si>
    <t>∆СОС = СОС - З</t>
  </si>
  <si>
    <t>СОС = СИ - ВА</t>
  </si>
  <si>
    <t>надо поставить</t>
  </si>
  <si>
    <t>второе полугодие 15г. поставила с ростом 1,06</t>
  </si>
  <si>
    <r>
      <t xml:space="preserve">Долгосрочные параметры регулирования
</t>
    </r>
    <r>
      <rPr>
        <sz val="10"/>
        <rFont val="Tahoma"/>
        <family val="2"/>
        <charset val="204"/>
      </rPr>
      <t>(при применении метода доходности инвестированного капитала или метода долгосрочной необходимой валовой выручки)</t>
    </r>
  </si>
  <si>
    <t>№ п/п</t>
  </si>
  <si>
    <t>Год</t>
  </si>
  <si>
    <t>Базовый уровень подконтрольных расходов</t>
  </si>
  <si>
    <t>Величина технологического расхода (потерь) электрической энергии</t>
  </si>
  <si>
    <t>Уровень надежности реализуемых товаров (услуг)</t>
  </si>
  <si>
    <t>Уровень качества реализуемых товаров (услуг)</t>
  </si>
  <si>
    <t>млн.руб.</t>
  </si>
  <si>
    <t>%</t>
  </si>
  <si>
    <t>1</t>
  </si>
  <si>
    <t>2</t>
  </si>
  <si>
    <t>3</t>
  </si>
  <si>
    <t>4</t>
  </si>
  <si>
    <t>5</t>
  </si>
  <si>
    <t>6</t>
  </si>
  <si>
    <t>0</t>
  </si>
  <si>
    <t>1,0102</t>
  </si>
  <si>
    <t>факт по анализу кот. Делали в апреле</t>
  </si>
  <si>
    <t>З - запасы</t>
  </si>
  <si>
    <t xml:space="preserve">Общество с ограниченной ответственностью  "Объединенные электрические сети" </t>
  </si>
  <si>
    <t>Общество с ограниченной ответственностью "Объединенные электрические сети"</t>
  </si>
  <si>
    <t>ООО "ОЭС"</t>
  </si>
  <si>
    <t>432045, г.Ульяновск, ул. Герасимова, д.10Р</t>
  </si>
  <si>
    <t>Айнетдинов Ильдар Фарукович</t>
  </si>
  <si>
    <t>oes73@yandex.ru</t>
  </si>
  <si>
    <t>(8422)58-55-40</t>
  </si>
  <si>
    <t>&lt;1&gt; Базовый период - год, предшествующий расчетному периоду регулирования (в 2013 г. предприятие деятельность не осуществляло).</t>
  </si>
  <si>
    <t>плюс амортизация</t>
  </si>
  <si>
    <t>* организация регулируется на 3 года.</t>
  </si>
  <si>
    <t xml:space="preserve">факта 2013 нет, а 2014-2015 гг. можно посчитать лишь в случае, если п/п  формирует плановый бюджет доходов и расходов </t>
  </si>
  <si>
    <t>(8422)58-55-41</t>
  </si>
  <si>
    <t>ООО "Объединенные электрические сети"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</si>
</sst>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0"/>
      <color theme="1"/>
      <name val="Arial"/>
      <family val="2"/>
      <charset val="204"/>
    </font>
    <font>
      <sz val="10"/>
      <color theme="1"/>
      <name val="Courier New"/>
      <family val="3"/>
      <charset val="204"/>
    </font>
    <font>
      <sz val="10"/>
      <color rgb="FF0000FF"/>
      <name val="Arial"/>
      <family val="2"/>
      <charset val="204"/>
    </font>
    <font>
      <u/>
      <sz val="11"/>
      <color theme="10"/>
      <name val="Calibri"/>
      <family val="2"/>
      <scheme val="minor"/>
    </font>
    <font>
      <sz val="8"/>
      <color theme="1"/>
      <name val="Arial"/>
      <family val="2"/>
      <charset val="204"/>
    </font>
    <font>
      <sz val="8"/>
      <color theme="1"/>
      <name val="Calibri"/>
      <family val="2"/>
      <scheme val="minor"/>
    </font>
    <font>
      <sz val="14"/>
      <color rgb="FF727272"/>
      <name val="Tahoma"/>
      <family val="2"/>
      <charset val="204"/>
    </font>
    <font>
      <i/>
      <sz val="14"/>
      <color rgb="FF727272"/>
      <name val="Tahoma"/>
      <family val="2"/>
      <charset val="204"/>
    </font>
    <font>
      <sz val="10"/>
      <color theme="1"/>
      <name val="Calibri"/>
      <family val="2"/>
      <scheme val="minor"/>
    </font>
    <font>
      <sz val="12"/>
      <color rgb="FF727272"/>
      <name val="Tahoma"/>
      <family val="2"/>
      <charset val="204"/>
    </font>
    <font>
      <b/>
      <sz val="12"/>
      <color rgb="FF727272"/>
      <name val="Tahoma"/>
      <family val="2"/>
      <charset val="204"/>
    </font>
    <font>
      <b/>
      <i/>
      <sz val="12"/>
      <color rgb="FF727272"/>
      <name val="Tahoma"/>
      <family val="2"/>
      <charset val="204"/>
    </font>
    <font>
      <sz val="10"/>
      <name val="Arial Cyr"/>
      <charset val="204"/>
    </font>
    <font>
      <sz val="9"/>
      <name val="Tahoma"/>
      <family val="2"/>
      <charset val="204"/>
    </font>
    <font>
      <b/>
      <sz val="14"/>
      <name val="Franklin Gothic Medium"/>
      <family val="2"/>
      <charset val="204"/>
    </font>
    <font>
      <b/>
      <sz val="10"/>
      <name val="Tahoma"/>
      <family val="2"/>
      <charset val="204"/>
    </font>
    <font>
      <sz val="10"/>
      <name val="Tahoma"/>
      <family val="2"/>
      <charset val="204"/>
    </font>
    <font>
      <b/>
      <sz val="9"/>
      <name val="Tahoma"/>
      <family val="2"/>
      <charset val="204"/>
    </font>
    <font>
      <sz val="9"/>
      <color indexed="55"/>
      <name val="Tahoma"/>
      <family val="2"/>
      <charset val="204"/>
    </font>
    <font>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2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diagonal/>
    </border>
    <border>
      <left style="medium">
        <color indexed="64"/>
      </left>
      <right style="thin">
        <color indexed="64"/>
      </right>
      <top style="medium">
        <color indexed="64"/>
      </top>
      <bottom/>
      <diagonal/>
    </border>
    <border>
      <left style="thin">
        <color indexed="55"/>
      </left>
      <right/>
      <top style="thin">
        <color indexed="55"/>
      </top>
      <bottom style="thin">
        <color indexed="55"/>
      </bottom>
      <diagonal/>
    </border>
    <border>
      <left style="thin">
        <color indexed="55"/>
      </left>
      <right style="thin">
        <color indexed="55"/>
      </right>
      <top/>
      <bottom style="double">
        <color indexed="55"/>
      </bottom>
      <diagonal/>
    </border>
    <border>
      <left style="thin">
        <color indexed="55"/>
      </left>
      <right style="thin">
        <color indexed="55"/>
      </right>
      <top style="thin">
        <color indexed="55"/>
      </top>
      <bottom style="double">
        <color indexed="55"/>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bottom/>
      <diagonal/>
    </border>
  </borders>
  <cellStyleXfs count="5">
    <xf numFmtId="0" fontId="0" fillId="0" borderId="0"/>
    <xf numFmtId="0" fontId="4" fillId="0" borderId="0" applyNumberFormat="0" applyFill="0" applyBorder="0" applyAlignment="0" applyProtection="0"/>
    <xf numFmtId="0" fontId="13" fillId="0" borderId="0"/>
    <xf numFmtId="0" fontId="15" fillId="0" borderId="0" applyBorder="0">
      <alignment horizontal="center" vertical="center" wrapText="1"/>
    </xf>
    <xf numFmtId="0" fontId="18" fillId="0" borderId="13" applyBorder="0">
      <alignment horizontal="center" vertical="center" wrapText="1"/>
    </xf>
  </cellStyleXfs>
  <cellXfs count="93">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0" xfId="0" applyFont="1" applyAlignment="1">
      <alignment horizontal="justify" vertical="center" wrapText="1"/>
    </xf>
    <xf numFmtId="0" fontId="1" fillId="0" borderId="5" xfId="0" applyFont="1" applyBorder="1" applyAlignment="1">
      <alignment horizontal="center" vertical="center" wrapText="1"/>
    </xf>
    <xf numFmtId="0" fontId="1" fillId="0" borderId="0" xfId="0" applyFont="1" applyAlignment="1">
      <alignment horizontal="left" vertical="center" wrapText="1" indent="2"/>
    </xf>
    <xf numFmtId="0" fontId="1" fillId="0" borderId="3" xfId="0" applyFont="1" applyBorder="1" applyAlignment="1">
      <alignment horizontal="left" vertical="center" wrapText="1" indent="2"/>
    </xf>
    <xf numFmtId="0" fontId="1" fillId="0" borderId="0" xfId="0" applyFont="1" applyAlignment="1">
      <alignment vertical="center"/>
    </xf>
    <xf numFmtId="0" fontId="1" fillId="0" borderId="0" xfId="0" applyFont="1" applyAlignment="1">
      <alignment horizontal="left" vertical="center"/>
    </xf>
    <xf numFmtId="0" fontId="0" fillId="0" borderId="0" xfId="0" applyAlignment="1">
      <alignment horizontal="left"/>
    </xf>
    <xf numFmtId="0" fontId="2" fillId="0" borderId="0" xfId="0" applyFont="1" applyAlignment="1">
      <alignment horizontal="left" vertical="center"/>
    </xf>
    <xf numFmtId="0" fontId="2" fillId="0" borderId="0" xfId="0" applyFont="1" applyAlignment="1">
      <alignment vertical="center"/>
    </xf>
    <xf numFmtId="0" fontId="6" fillId="0" borderId="0" xfId="0" applyFont="1"/>
    <xf numFmtId="0" fontId="6" fillId="0" borderId="0" xfId="0" applyFont="1" applyAlignment="1">
      <alignment vertical="center" wrapText="1"/>
    </xf>
    <xf numFmtId="0" fontId="0" fillId="0" borderId="0" xfId="0" applyAlignment="1">
      <alignment vertical="center"/>
    </xf>
    <xf numFmtId="2" fontId="1" fillId="0" borderId="0" xfId="0" applyNumberFormat="1" applyFont="1" applyAlignment="1">
      <alignment horizontal="center" vertical="center" wrapText="1"/>
    </xf>
    <xf numFmtId="0" fontId="5" fillId="0" borderId="0" xfId="0" applyFont="1" applyAlignment="1">
      <alignment horizontal="left" vertical="center" wrapText="1"/>
    </xf>
    <xf numFmtId="2" fontId="0" fillId="0" borderId="0" xfId="0" applyNumberFormat="1"/>
    <xf numFmtId="0" fontId="0" fillId="0" borderId="0" xfId="0" applyAlignment="1">
      <alignment horizontal="center"/>
    </xf>
    <xf numFmtId="0" fontId="0" fillId="0" borderId="0" xfId="0" applyAlignment="1">
      <alignment vertical="center" wrapText="1"/>
    </xf>
    <xf numFmtId="0" fontId="9" fillId="0" borderId="0" xfId="0" applyFont="1" applyAlignment="1">
      <alignment horizontal="left" vertical="center" wrapText="1"/>
    </xf>
    <xf numFmtId="0" fontId="0" fillId="0" borderId="0" xfId="0" applyAlignment="1"/>
    <xf numFmtId="4" fontId="1" fillId="0" borderId="0" xfId="0" applyNumberFormat="1" applyFont="1" applyAlignment="1">
      <alignment horizontal="center" vertical="center" wrapText="1"/>
    </xf>
    <xf numFmtId="0" fontId="14" fillId="0" borderId="0" xfId="2" applyFont="1" applyFill="1" applyAlignment="1" applyProtection="1">
      <alignment vertical="center" wrapText="1"/>
    </xf>
    <xf numFmtId="0" fontId="14" fillId="4" borderId="0" xfId="2" applyFont="1" applyFill="1" applyBorder="1" applyAlignment="1" applyProtection="1">
      <alignment vertical="center" wrapText="1"/>
    </xf>
    <xf numFmtId="0" fontId="14" fillId="4" borderId="0" xfId="2" applyFont="1" applyFill="1" applyBorder="1" applyAlignment="1" applyProtection="1">
      <alignment horizontal="right" vertical="center" wrapText="1"/>
    </xf>
    <xf numFmtId="0" fontId="14" fillId="4" borderId="0" xfId="2" applyFont="1" applyFill="1" applyBorder="1" applyAlignment="1" applyProtection="1">
      <alignment horizontal="center" vertical="center" wrapText="1"/>
    </xf>
    <xf numFmtId="0" fontId="18" fillId="4" borderId="0" xfId="2" applyFont="1" applyFill="1" applyBorder="1" applyAlignment="1" applyProtection="1">
      <alignment horizontal="center" vertical="center" wrapText="1"/>
    </xf>
    <xf numFmtId="0" fontId="0" fillId="0" borderId="14" xfId="4" applyFont="1" applyFill="1" applyBorder="1" applyAlignment="1" applyProtection="1">
      <alignment horizontal="center" vertical="center" wrapText="1"/>
    </xf>
    <xf numFmtId="0" fontId="0" fillId="0" borderId="12" xfId="4" applyFont="1" applyFill="1" applyBorder="1" applyAlignment="1" applyProtection="1">
      <alignment horizontal="center" vertical="center" wrapText="1"/>
    </xf>
    <xf numFmtId="0" fontId="0" fillId="0" borderId="16" xfId="4" applyFont="1" applyFill="1" applyBorder="1" applyAlignment="1" applyProtection="1">
      <alignment horizontal="center" vertical="center" wrapText="1"/>
    </xf>
    <xf numFmtId="49" fontId="19" fillId="4" borderId="0" xfId="4" applyNumberFormat="1" applyFont="1" applyFill="1" applyBorder="1" applyAlignment="1" applyProtection="1">
      <alignment horizontal="center" vertical="center" wrapText="1"/>
    </xf>
    <xf numFmtId="0" fontId="14" fillId="4" borderId="17" xfId="2" applyFont="1" applyFill="1" applyBorder="1" applyAlignment="1" applyProtection="1">
      <alignment horizontal="center" vertical="center" wrapText="1"/>
    </xf>
    <xf numFmtId="0" fontId="14" fillId="0" borderId="17" xfId="2" applyFont="1" applyFill="1" applyBorder="1" applyAlignment="1" applyProtection="1">
      <alignment vertical="center" wrapText="1"/>
    </xf>
    <xf numFmtId="0" fontId="14" fillId="5" borderId="17" xfId="2" applyFont="1" applyFill="1" applyBorder="1" applyAlignment="1" applyProtection="1">
      <alignment horizontal="left" vertical="center" wrapText="1" indent="1"/>
    </xf>
    <xf numFmtId="4" fontId="14" fillId="6" borderId="17" xfId="2" applyNumberFormat="1" applyFont="1" applyFill="1" applyBorder="1" applyAlignment="1" applyProtection="1">
      <alignment horizontal="center" vertical="center" wrapText="1"/>
      <protection locked="0"/>
    </xf>
    <xf numFmtId="49" fontId="0" fillId="6" borderId="17" xfId="2" applyNumberFormat="1"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0" xfId="0" applyFont="1" applyAlignment="1">
      <alignment horizontal="left" vertical="center"/>
    </xf>
    <xf numFmtId="0" fontId="4" fillId="0" borderId="4" xfId="1" applyBorder="1" applyAlignment="1">
      <alignment horizontal="center" vertical="center" wrapText="1"/>
    </xf>
    <xf numFmtId="0" fontId="1" fillId="0" borderId="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2" fontId="1" fillId="0" borderId="18" xfId="0" applyNumberFormat="1" applyFont="1" applyBorder="1" applyAlignment="1">
      <alignment horizontal="center" vertical="center" wrapText="1"/>
    </xf>
    <xf numFmtId="0" fontId="4" fillId="0" borderId="18" xfId="1" applyBorder="1" applyAlignment="1">
      <alignment vertical="center" wrapText="1"/>
    </xf>
    <xf numFmtId="164" fontId="1" fillId="0" borderId="18" xfId="0" applyNumberFormat="1" applyFont="1" applyBorder="1" applyAlignment="1">
      <alignment horizontal="center" vertical="center" wrapText="1"/>
    </xf>
    <xf numFmtId="10" fontId="1" fillId="0" borderId="18" xfId="0" applyNumberFormat="1" applyFont="1" applyBorder="1" applyAlignment="1">
      <alignment horizontal="center" vertical="center" wrapText="1"/>
    </xf>
    <xf numFmtId="0" fontId="1" fillId="2" borderId="18" xfId="0" applyFont="1" applyFill="1" applyBorder="1" applyAlignment="1">
      <alignment horizontal="center" vertical="center" wrapText="1"/>
    </xf>
    <xf numFmtId="0" fontId="1" fillId="0" borderId="18" xfId="0" applyFont="1" applyBorder="1" applyAlignment="1">
      <alignment horizontal="right" vertical="center" wrapText="1"/>
    </xf>
    <xf numFmtId="2" fontId="1" fillId="3" borderId="18" xfId="0" applyNumberFormat="1" applyFont="1" applyFill="1" applyBorder="1" applyAlignment="1">
      <alignment horizontal="center" vertical="center" wrapText="1"/>
    </xf>
    <xf numFmtId="0" fontId="1" fillId="3" borderId="18" xfId="0" applyFont="1" applyFill="1" applyBorder="1" applyAlignment="1">
      <alignment horizontal="center" vertical="center" wrapText="1"/>
    </xf>
    <xf numFmtId="1" fontId="1" fillId="0" borderId="18"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20" fillId="0" borderId="0" xfId="1" applyFont="1" applyAlignment="1">
      <alignment horizontal="left" vertical="center"/>
    </xf>
    <xf numFmtId="0" fontId="1" fillId="0" borderId="0" xfId="0" applyFont="1" applyAlignment="1">
      <alignment horizontal="left" vertical="center" wrapText="1"/>
    </xf>
    <xf numFmtId="0" fontId="0" fillId="0" borderId="0" xfId="0" applyAlignment="1">
      <alignment horizontal="left"/>
    </xf>
    <xf numFmtId="0" fontId="8"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center" vertical="center" wrapText="1"/>
    </xf>
    <xf numFmtId="0" fontId="5" fillId="0" borderId="0" xfId="0" applyFont="1" applyAlignment="1">
      <alignment horizontal="left" vertical="center" wrapText="1"/>
    </xf>
    <xf numFmtId="0" fontId="1" fillId="0" borderId="18" xfId="0" applyFont="1" applyBorder="1" applyAlignment="1">
      <alignment horizontal="center" vertical="center" wrapText="1"/>
    </xf>
    <xf numFmtId="0" fontId="1" fillId="0" borderId="0" xfId="0" applyFont="1" applyBorder="1"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4" fillId="0" borderId="8" xfId="1" applyBorder="1" applyAlignment="1">
      <alignment horizontal="center" vertical="center" wrapText="1"/>
    </xf>
    <xf numFmtId="0" fontId="4" fillId="0" borderId="1" xfId="1" applyBorder="1" applyAlignment="1">
      <alignment horizontal="center" vertical="center" wrapText="1"/>
    </xf>
    <xf numFmtId="0" fontId="1" fillId="0" borderId="2" xfId="0" applyFont="1" applyBorder="1" applyAlignment="1">
      <alignment horizontal="center" vertical="center" wrapText="1"/>
    </xf>
    <xf numFmtId="0" fontId="14" fillId="0" borderId="19" xfId="2" applyFont="1" applyFill="1" applyBorder="1" applyAlignment="1" applyProtection="1">
      <alignment horizontal="center" vertical="center" wrapText="1"/>
    </xf>
    <xf numFmtId="0" fontId="14" fillId="0" borderId="0" xfId="2" applyFont="1" applyFill="1" applyAlignment="1" applyProtection="1">
      <alignment horizontal="center" vertical="center" wrapText="1"/>
    </xf>
    <xf numFmtId="0" fontId="16" fillId="0" borderId="10"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14" fillId="4" borderId="12" xfId="2" applyFont="1" applyFill="1" applyBorder="1" applyAlignment="1" applyProtection="1">
      <alignment horizontal="center" vertical="center" wrapText="1"/>
    </xf>
    <xf numFmtId="0" fontId="14" fillId="4" borderId="15" xfId="2" applyFont="1" applyFill="1" applyBorder="1" applyAlignment="1" applyProtection="1">
      <alignment horizontal="center" vertical="center" wrapText="1"/>
    </xf>
    <xf numFmtId="0" fontId="0" fillId="0" borderId="12" xfId="4" applyFont="1" applyFill="1" applyBorder="1" applyAlignment="1" applyProtection="1">
      <alignment horizontal="center" vertical="center" wrapText="1"/>
    </xf>
    <xf numFmtId="0" fontId="0" fillId="0" borderId="15" xfId="4" applyFont="1" applyFill="1" applyBorder="1" applyAlignment="1" applyProtection="1">
      <alignment horizontal="center" vertical="center" wrapText="1"/>
    </xf>
  </cellXfs>
  <cellStyles count="5">
    <cellStyle name="Гиперссылка" xfId="1" builtinId="8"/>
    <cellStyle name="Заголовок" xfId="3"/>
    <cellStyle name="ЗаголовокСтолбца" xfId="4"/>
    <cellStyle name="Обычный" xfId="0" builtinId="0"/>
    <cellStyle name="Обычный_Мониторинг инвестиций"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3;&#1072;&#1090;&#1072;&#1083;&#1100;&#1103;%20&#1044;&#1084;&#1080;&#1090;&#1088;&#1080;&#1077;&#1074;&#1085;&#1072;\Desktop\&#1052;&#1086;&#1080;%20&#1076;&#1086;&#1082;&#1091;&#1084;&#1077;&#1085;&#1090;&#1099;\&#1054;&#1054;&#1054;%20&#1048;&#1056;&#1069;&#1057;\2015\EE.OPEN.INFO.REQUEST%20&#1048;&#1056;&#1069;&#1057;%20&#1087;&#1088;&#1077;&#1076;&#1083;&#1086;&#1078;&#1077;&#1085;&#1080;&#1103;%20&#1087;&#1086;%20&#1094;&#1077;&#1085;&#1072;&#1084;,%20&#1090;&#1072;&#1088;&#1080;&#1092;&#1072;&#1084;%20&#1076;&#1086;%2020.04.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53;&#1072;&#1090;&#1072;&#1083;&#1100;&#1103;%20&#1044;&#1084;&#1080;&#1090;&#1088;&#1080;&#1077;&#1074;&#1085;&#1072;\Desktop\&#1052;&#1086;&#1080;%20&#1076;&#1086;&#1082;&#1091;&#1084;&#1077;&#1085;&#1090;&#1099;\&#1054;&#1054;&#1054;%20&#1054;&#1069;&#1057;\2015\EE.OPEN.INFO.REQUEST%20%20&#1087;&#1088;&#1077;&#1076;&#1083;&#1086;&#1078;&#1077;&#1085;&#1080;&#1103;%20&#1087;&#1086;%20&#1094;&#1077;&#1085;&#1072;&#1084;,%20&#1090;&#1072;&#1088;&#1080;&#1092;&#1072;&#1084;%20&#1076;&#1086;%2020.04.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Тарифы"/>
      <sheetName val="Параметры"/>
      <sheetName val="Ссылки на публикации"/>
      <sheetName val="Комментарии"/>
      <sheetName val="Проверка"/>
      <sheetName val="AllSheetsInThisWorkbook"/>
      <sheetName val="TEHSHEET"/>
      <sheetName val="et_union"/>
      <sheetName val="modProv"/>
      <sheetName val="modReestr"/>
      <sheetName val="modfrmReestr"/>
      <sheetName val="modUpdTemplMain"/>
      <sheetName val="REESTR_ORG"/>
      <sheetName val="modClassifierValidate"/>
      <sheetName val="modHyp"/>
      <sheetName val="modList00"/>
      <sheetName val="modList01"/>
      <sheetName val="modList02"/>
      <sheetName val="modList03"/>
      <sheetName val="modfrmDateChoose"/>
      <sheetName val="modComm"/>
      <sheetName val="modThisWorkbook"/>
      <sheetName val="modfrmCheckUpdates"/>
      <sheetName val="modInfo"/>
    </sheetNames>
    <sheetDataSet>
      <sheetData sheetId="0"/>
      <sheetData sheetId="1"/>
      <sheetData sheetId="2"/>
      <sheetData sheetId="3">
        <row r="13">
          <cell r="F13" t="str">
            <v>2015</v>
          </cell>
        </row>
        <row r="17">
          <cell r="F17" t="str">
            <v>ООО "Инзенские районные электрические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Тарифы"/>
      <sheetName val="Параметры"/>
      <sheetName val="Ссылки на публикации"/>
      <sheetName val="Комментарии"/>
      <sheetName val="Проверка"/>
      <sheetName val="AllSheetsInThisWorkbook"/>
      <sheetName val="TEHSHEET"/>
      <sheetName val="et_union"/>
      <sheetName val="modProv"/>
      <sheetName val="modReestr"/>
      <sheetName val="modfrmReestr"/>
      <sheetName val="modUpdTemplMain"/>
      <sheetName val="REESTR_ORG"/>
      <sheetName val="modClassifierValidate"/>
      <sheetName val="modHyp"/>
      <sheetName val="modList00"/>
      <sheetName val="modList01"/>
      <sheetName val="modList02"/>
      <sheetName val="modList03"/>
      <sheetName val="modfrmDateChoose"/>
      <sheetName val="modComm"/>
      <sheetName val="modThisWorkbook"/>
      <sheetName val="modfrmCheckUpdates"/>
      <sheetName val="modInfo"/>
    </sheetNames>
    <sheetDataSet>
      <sheetData sheetId="0"/>
      <sheetData sheetId="1"/>
      <sheetData sheetId="2"/>
      <sheetData sheetId="3"/>
      <sheetData sheetId="4">
        <row r="12">
          <cell r="G12">
            <v>362.64427851293908</v>
          </cell>
        </row>
      </sheetData>
      <sheetData sheetId="5">
        <row r="12">
          <cell r="F12">
            <v>74.955306009228593</v>
          </cell>
          <cell r="G12">
            <v>18.010000000000002</v>
          </cell>
        </row>
        <row r="13">
          <cell r="F13">
            <v>79.017409030830152</v>
          </cell>
        </row>
        <row r="14">
          <cell r="F14">
            <v>83.300287351655768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irsanova_eset@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view="pageBreakPreview" zoomScale="120" zoomScaleNormal="100" zoomScaleSheetLayoutView="120" workbookViewId="0">
      <selection activeCell="G19" sqref="G19"/>
    </sheetView>
  </sheetViews>
  <sheetFormatPr defaultRowHeight="15" x14ac:dyDescent="0.25"/>
  <cols>
    <col min="9" max="9" width="14.140625" customWidth="1"/>
  </cols>
  <sheetData>
    <row r="1" spans="1:9" x14ac:dyDescent="0.25">
      <c r="A1" s="59" t="s">
        <v>0</v>
      </c>
      <c r="B1" s="59"/>
      <c r="C1" s="59"/>
      <c r="D1" s="59"/>
      <c r="E1" s="59"/>
      <c r="F1" s="59"/>
      <c r="G1" s="59"/>
      <c r="H1" s="59"/>
      <c r="I1" s="59"/>
    </row>
    <row r="2" spans="1:9" x14ac:dyDescent="0.25">
      <c r="A2" s="59" t="s">
        <v>1</v>
      </c>
      <c r="B2" s="59"/>
      <c r="C2" s="59"/>
      <c r="D2" s="59"/>
      <c r="E2" s="59"/>
      <c r="F2" s="59"/>
      <c r="G2" s="59"/>
      <c r="H2" s="59"/>
      <c r="I2" s="59"/>
    </row>
    <row r="3" spans="1:9" x14ac:dyDescent="0.25">
      <c r="A3" s="2"/>
    </row>
    <row r="4" spans="1:9" x14ac:dyDescent="0.25">
      <c r="A4" s="60" t="s">
        <v>2</v>
      </c>
      <c r="B4" s="60"/>
      <c r="C4" s="60"/>
      <c r="D4" s="60"/>
      <c r="E4" s="60"/>
      <c r="F4" s="60"/>
      <c r="G4" s="60"/>
      <c r="H4" s="60"/>
      <c r="I4" s="60"/>
    </row>
    <row r="5" spans="1:9" x14ac:dyDescent="0.25">
      <c r="A5" s="2"/>
    </row>
    <row r="6" spans="1:9" x14ac:dyDescent="0.25">
      <c r="A6" s="16" t="s">
        <v>3</v>
      </c>
      <c r="B6" s="16"/>
      <c r="C6" s="16"/>
      <c r="D6" s="16"/>
      <c r="E6" s="16"/>
      <c r="F6" s="16"/>
      <c r="G6" s="16"/>
      <c r="H6" s="16"/>
      <c r="I6" s="16"/>
    </row>
    <row r="7" spans="1:9" x14ac:dyDescent="0.25">
      <c r="A7" s="16" t="s">
        <v>4</v>
      </c>
      <c r="B7" s="16"/>
      <c r="C7" s="16"/>
      <c r="D7" s="16"/>
      <c r="E7" s="16"/>
      <c r="F7" s="16"/>
      <c r="G7" s="16"/>
      <c r="H7" s="16"/>
      <c r="I7" s="16"/>
    </row>
    <row r="8" spans="1:9" x14ac:dyDescent="0.25">
      <c r="A8" s="57" t="s">
        <v>164</v>
      </c>
      <c r="B8" s="57"/>
      <c r="C8" s="57"/>
      <c r="D8" s="57"/>
      <c r="E8" s="57"/>
      <c r="F8" s="57"/>
      <c r="G8" s="57"/>
      <c r="H8" s="57"/>
      <c r="I8" s="57"/>
    </row>
    <row r="9" spans="1:9" x14ac:dyDescent="0.25">
      <c r="A9" s="57" t="s">
        <v>5</v>
      </c>
      <c r="B9" s="57"/>
      <c r="C9" s="57"/>
      <c r="D9" s="57"/>
      <c r="E9" s="57"/>
      <c r="F9" s="57"/>
      <c r="G9" s="57"/>
      <c r="H9" s="57"/>
      <c r="I9" s="57"/>
    </row>
    <row r="10" spans="1:9" x14ac:dyDescent="0.25">
      <c r="A10" s="57" t="s">
        <v>6</v>
      </c>
      <c r="B10" s="57"/>
      <c r="C10" s="57"/>
      <c r="D10" s="57"/>
      <c r="E10" s="57"/>
      <c r="F10" s="57"/>
      <c r="G10" s="57"/>
      <c r="H10" s="57"/>
      <c r="I10" s="57"/>
    </row>
    <row r="11" spans="1:9" x14ac:dyDescent="0.25">
      <c r="A11" s="15"/>
      <c r="B11" s="14"/>
      <c r="C11" s="14"/>
      <c r="D11" s="14"/>
      <c r="E11" s="14"/>
      <c r="F11" s="14"/>
      <c r="G11" s="14"/>
      <c r="H11" s="14"/>
      <c r="I11" s="14"/>
    </row>
    <row r="12" spans="1:9" ht="37.5" customHeight="1" x14ac:dyDescent="0.25">
      <c r="A12" s="58" t="s">
        <v>194</v>
      </c>
      <c r="B12" s="58"/>
      <c r="C12" s="58"/>
      <c r="D12" s="58"/>
      <c r="E12" s="58"/>
      <c r="F12" s="58"/>
      <c r="G12" s="58"/>
      <c r="H12" s="58"/>
      <c r="I12" s="58"/>
    </row>
    <row r="13" spans="1:9" x14ac:dyDescent="0.25">
      <c r="A13" s="57" t="s">
        <v>7</v>
      </c>
      <c r="B13" s="57"/>
      <c r="C13" s="57"/>
      <c r="D13" s="57"/>
      <c r="E13" s="57"/>
      <c r="F13" s="57"/>
      <c r="G13" s="57"/>
      <c r="H13" s="57"/>
      <c r="I13" s="57"/>
    </row>
    <row r="14" spans="1:9" x14ac:dyDescent="0.25">
      <c r="A14" s="16" t="s">
        <v>8</v>
      </c>
      <c r="B14" s="16"/>
      <c r="C14" s="16"/>
      <c r="D14" s="16"/>
      <c r="E14" s="16"/>
      <c r="F14" s="16"/>
      <c r="G14" s="16"/>
      <c r="H14" s="16"/>
      <c r="I14" s="16"/>
    </row>
  </sheetData>
  <mergeCells count="8">
    <mergeCell ref="A10:I10"/>
    <mergeCell ref="A12:I12"/>
    <mergeCell ref="A13:I13"/>
    <mergeCell ref="A1:I1"/>
    <mergeCell ref="A2:I2"/>
    <mergeCell ref="A4:I4"/>
    <mergeCell ref="A8:I8"/>
    <mergeCell ref="A9:I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140" zoomScaleNormal="100" zoomScaleSheetLayoutView="140" workbookViewId="0">
      <selection activeCell="C10" sqref="C10:F10"/>
    </sheetView>
  </sheetViews>
  <sheetFormatPr defaultRowHeight="15" x14ac:dyDescent="0.25"/>
  <cols>
    <col min="1" max="1" width="7.42578125" customWidth="1"/>
    <col min="2" max="2" width="34.42578125" customWidth="1"/>
    <col min="4" max="4" width="12.140625" customWidth="1"/>
    <col min="5" max="5" width="13.28515625" customWidth="1"/>
    <col min="6" max="6" width="10.5703125" customWidth="1"/>
  </cols>
  <sheetData>
    <row r="1" spans="1:9" x14ac:dyDescent="0.25">
      <c r="A1" s="60" t="s">
        <v>9</v>
      </c>
      <c r="B1" s="60"/>
      <c r="C1" s="60"/>
      <c r="D1" s="60"/>
      <c r="E1" s="60"/>
      <c r="F1" s="60"/>
      <c r="G1" s="12"/>
      <c r="H1" s="12"/>
      <c r="I1" s="12"/>
    </row>
    <row r="2" spans="1:9" x14ac:dyDescent="0.25">
      <c r="A2" s="60" t="s">
        <v>10</v>
      </c>
      <c r="B2" s="60"/>
      <c r="C2" s="60"/>
      <c r="D2" s="60"/>
      <c r="E2" s="60"/>
      <c r="F2" s="60"/>
      <c r="G2" s="12"/>
      <c r="H2" s="12"/>
      <c r="I2" s="12"/>
    </row>
    <row r="3" spans="1:9" x14ac:dyDescent="0.25">
      <c r="A3" s="60" t="s">
        <v>11</v>
      </c>
      <c r="B3" s="60"/>
      <c r="C3" s="60"/>
      <c r="D3" s="60"/>
      <c r="E3" s="60"/>
      <c r="F3" s="60"/>
      <c r="G3" s="12"/>
      <c r="H3" s="12"/>
      <c r="I3" s="12"/>
    </row>
    <row r="4" spans="1:9" x14ac:dyDescent="0.25">
      <c r="A4" s="60" t="s">
        <v>12</v>
      </c>
      <c r="B4" s="60"/>
      <c r="C4" s="60"/>
      <c r="D4" s="60"/>
      <c r="E4" s="60"/>
      <c r="F4" s="60"/>
      <c r="G4" s="12"/>
      <c r="H4" s="12"/>
      <c r="I4" s="12"/>
    </row>
    <row r="5" spans="1:9" x14ac:dyDescent="0.25">
      <c r="A5" s="3"/>
    </row>
    <row r="6" spans="1:9" x14ac:dyDescent="0.25">
      <c r="A6" s="59" t="s">
        <v>13</v>
      </c>
      <c r="B6" s="59"/>
      <c r="C6" s="59"/>
      <c r="D6" s="59"/>
      <c r="E6" s="59"/>
      <c r="F6" s="59"/>
      <c r="G6" s="12"/>
      <c r="H6" s="12"/>
      <c r="I6" s="12"/>
    </row>
    <row r="7" spans="1:9" x14ac:dyDescent="0.25">
      <c r="A7" s="3"/>
    </row>
    <row r="8" spans="1:9" ht="27" customHeight="1" x14ac:dyDescent="0.25">
      <c r="A8" s="63" t="s">
        <v>14</v>
      </c>
      <c r="B8" s="63"/>
      <c r="C8" s="63" t="s">
        <v>195</v>
      </c>
      <c r="D8" s="63"/>
      <c r="E8" s="63"/>
      <c r="F8" s="63"/>
      <c r="G8" s="12"/>
      <c r="H8" s="12"/>
      <c r="I8" s="12"/>
    </row>
    <row r="9" spans="1:9" x14ac:dyDescent="0.25">
      <c r="A9" s="61" t="s">
        <v>15</v>
      </c>
      <c r="B9" s="61"/>
      <c r="C9" s="61" t="s">
        <v>196</v>
      </c>
      <c r="D9" s="61"/>
      <c r="E9" s="61"/>
      <c r="F9" s="61"/>
      <c r="G9" s="12"/>
      <c r="H9" s="12"/>
      <c r="I9" s="12"/>
    </row>
    <row r="10" spans="1:9" x14ac:dyDescent="0.25">
      <c r="A10" s="61" t="s">
        <v>16</v>
      </c>
      <c r="B10" s="61"/>
      <c r="C10" s="61" t="s">
        <v>197</v>
      </c>
      <c r="D10" s="61"/>
      <c r="E10" s="61"/>
      <c r="F10" s="61"/>
      <c r="G10" s="12"/>
      <c r="H10" s="12"/>
      <c r="I10" s="12"/>
    </row>
    <row r="11" spans="1:9" x14ac:dyDescent="0.25">
      <c r="A11" s="61" t="s">
        <v>17</v>
      </c>
      <c r="B11" s="61"/>
      <c r="C11" s="61" t="str">
        <f>C10</f>
        <v>432045, г.Ульяновск, ул. Герасимова, д.10Р</v>
      </c>
      <c r="D11" s="61"/>
      <c r="E11" s="61"/>
      <c r="F11" s="61"/>
      <c r="G11" s="12"/>
      <c r="H11" s="12"/>
      <c r="I11" s="12"/>
    </row>
    <row r="12" spans="1:9" x14ac:dyDescent="0.25">
      <c r="A12" s="61" t="s">
        <v>18</v>
      </c>
      <c r="B12" s="61"/>
      <c r="C12" s="61">
        <v>7327067503</v>
      </c>
      <c r="D12" s="61"/>
      <c r="E12" s="61"/>
      <c r="F12" s="61"/>
      <c r="G12" s="12"/>
      <c r="H12" s="12"/>
      <c r="I12" s="12"/>
    </row>
    <row r="13" spans="1:9" x14ac:dyDescent="0.25">
      <c r="A13" s="61" t="s">
        <v>19</v>
      </c>
      <c r="B13" s="61"/>
      <c r="C13" s="61">
        <v>732701001</v>
      </c>
      <c r="D13" s="61"/>
      <c r="E13" s="61"/>
      <c r="F13" s="61"/>
      <c r="G13" s="12"/>
      <c r="H13" s="12"/>
      <c r="I13" s="12"/>
    </row>
    <row r="14" spans="1:9" x14ac:dyDescent="0.25">
      <c r="A14" s="61" t="s">
        <v>20</v>
      </c>
      <c r="B14" s="61"/>
      <c r="C14" s="61" t="s">
        <v>198</v>
      </c>
      <c r="D14" s="61"/>
      <c r="E14" s="61"/>
      <c r="F14" s="61"/>
      <c r="G14" s="12"/>
      <c r="H14" s="12"/>
      <c r="I14" s="12"/>
    </row>
    <row r="15" spans="1:9" x14ac:dyDescent="0.25">
      <c r="A15" s="61" t="s">
        <v>21</v>
      </c>
      <c r="B15" s="61"/>
      <c r="C15" s="62" t="s">
        <v>199</v>
      </c>
      <c r="D15" s="61"/>
      <c r="E15" s="61"/>
      <c r="F15" s="61"/>
      <c r="G15" s="12"/>
      <c r="H15" s="12"/>
      <c r="I15" s="12"/>
    </row>
    <row r="16" spans="1:9" x14ac:dyDescent="0.25">
      <c r="A16" s="61" t="s">
        <v>22</v>
      </c>
      <c r="B16" s="61"/>
      <c r="C16" s="61" t="s">
        <v>200</v>
      </c>
      <c r="D16" s="61"/>
      <c r="E16" s="61"/>
      <c r="F16" s="61"/>
      <c r="G16" s="12"/>
      <c r="H16" s="12"/>
      <c r="I16" s="12"/>
    </row>
    <row r="17" spans="1:9" x14ac:dyDescent="0.25">
      <c r="A17" s="61" t="s">
        <v>23</v>
      </c>
      <c r="B17" s="61"/>
      <c r="C17" s="61" t="s">
        <v>205</v>
      </c>
      <c r="D17" s="61"/>
      <c r="E17" s="61"/>
      <c r="F17" s="61"/>
      <c r="G17" s="12"/>
      <c r="H17" s="12"/>
      <c r="I17" s="12"/>
    </row>
    <row r="18" spans="1:9" x14ac:dyDescent="0.25">
      <c r="A18" s="13"/>
      <c r="B18" s="43"/>
      <c r="C18" s="13"/>
      <c r="D18" s="13"/>
      <c r="E18" s="13"/>
      <c r="F18" s="13"/>
      <c r="G18" s="13"/>
      <c r="H18" s="13"/>
      <c r="I18" s="13"/>
    </row>
    <row r="19" spans="1:9" x14ac:dyDescent="0.25">
      <c r="A19" s="13"/>
      <c r="B19" s="13"/>
      <c r="C19" s="13"/>
      <c r="D19" s="13"/>
      <c r="E19" s="13"/>
      <c r="F19" s="13"/>
      <c r="G19" s="13"/>
      <c r="H19" s="13"/>
      <c r="I19" s="13"/>
    </row>
    <row r="20" spans="1:9" x14ac:dyDescent="0.25">
      <c r="A20" s="13"/>
      <c r="B20" s="13"/>
      <c r="C20" s="13"/>
      <c r="D20" s="13"/>
      <c r="E20" s="13"/>
      <c r="F20" s="13"/>
      <c r="G20" s="13"/>
      <c r="H20" s="13"/>
      <c r="I20" s="13"/>
    </row>
    <row r="21" spans="1:9" x14ac:dyDescent="0.25">
      <c r="A21" s="13"/>
      <c r="B21" s="13"/>
      <c r="C21" s="13"/>
      <c r="D21" s="13"/>
      <c r="E21" s="13"/>
      <c r="F21" s="13"/>
      <c r="G21" s="13"/>
      <c r="H21" s="13"/>
      <c r="I21" s="13"/>
    </row>
    <row r="22" spans="1:9" x14ac:dyDescent="0.25">
      <c r="A22" s="13"/>
      <c r="B22" s="13"/>
      <c r="C22" s="13"/>
      <c r="D22" s="13"/>
      <c r="E22" s="13"/>
      <c r="F22" s="13"/>
      <c r="G22" s="13"/>
      <c r="H22" s="13"/>
      <c r="I22" s="13"/>
    </row>
    <row r="23" spans="1:9" x14ac:dyDescent="0.25">
      <c r="A23" s="13"/>
      <c r="B23" s="13"/>
      <c r="C23" s="13"/>
      <c r="D23" s="13"/>
      <c r="E23" s="13"/>
      <c r="F23" s="13"/>
      <c r="G23" s="13"/>
      <c r="H23" s="13"/>
      <c r="I23" s="13"/>
    </row>
    <row r="24" spans="1:9" x14ac:dyDescent="0.25">
      <c r="A24" s="13"/>
      <c r="B24" s="13"/>
      <c r="C24" s="13"/>
      <c r="D24" s="13"/>
      <c r="E24" s="13"/>
      <c r="F24" s="13"/>
      <c r="G24" s="13"/>
      <c r="H24" s="13"/>
      <c r="I24" s="13"/>
    </row>
    <row r="25" spans="1:9" x14ac:dyDescent="0.25">
      <c r="A25" s="13"/>
      <c r="B25" s="13"/>
      <c r="C25" s="13"/>
      <c r="D25" s="13"/>
      <c r="E25" s="13"/>
      <c r="F25" s="13"/>
      <c r="G25" s="13"/>
      <c r="H25" s="13"/>
      <c r="I25" s="13"/>
    </row>
    <row r="26" spans="1:9" x14ac:dyDescent="0.25">
      <c r="A26" s="13"/>
      <c r="B26" s="13"/>
      <c r="C26" s="13"/>
      <c r="D26" s="13"/>
      <c r="E26" s="13"/>
      <c r="F26" s="13"/>
      <c r="G26" s="13"/>
      <c r="H26" s="13"/>
      <c r="I26" s="13"/>
    </row>
    <row r="27" spans="1:9" x14ac:dyDescent="0.25">
      <c r="A27" s="13"/>
      <c r="B27" s="13"/>
      <c r="C27" s="13"/>
      <c r="D27" s="13"/>
      <c r="E27" s="13"/>
      <c r="F27" s="13"/>
      <c r="G27" s="13"/>
      <c r="H27" s="13"/>
      <c r="I27" s="13"/>
    </row>
    <row r="28" spans="1:9" x14ac:dyDescent="0.25">
      <c r="A28" s="1"/>
    </row>
    <row r="29" spans="1:9" x14ac:dyDescent="0.25">
      <c r="A29" s="1"/>
    </row>
    <row r="30" spans="1:9" x14ac:dyDescent="0.25">
      <c r="A30" s="1"/>
    </row>
    <row r="31" spans="1:9" x14ac:dyDescent="0.25">
      <c r="A31" s="1"/>
    </row>
  </sheetData>
  <mergeCells count="25">
    <mergeCell ref="C14:F14"/>
    <mergeCell ref="C15:F15"/>
    <mergeCell ref="C16:F16"/>
    <mergeCell ref="C17:F17"/>
    <mergeCell ref="A8:B8"/>
    <mergeCell ref="C8:F8"/>
    <mergeCell ref="A9:B9"/>
    <mergeCell ref="A10:B10"/>
    <mergeCell ref="A11:B11"/>
    <mergeCell ref="A12:B12"/>
    <mergeCell ref="A13:B13"/>
    <mergeCell ref="A14:B14"/>
    <mergeCell ref="A17:B17"/>
    <mergeCell ref="A15:B15"/>
    <mergeCell ref="A16:B16"/>
    <mergeCell ref="C11:F11"/>
    <mergeCell ref="C12:F12"/>
    <mergeCell ref="C9:F9"/>
    <mergeCell ref="C10:F10"/>
    <mergeCell ref="C13:F13"/>
    <mergeCell ref="A1:F1"/>
    <mergeCell ref="A2:F2"/>
    <mergeCell ref="A3:F3"/>
    <mergeCell ref="A4:F4"/>
    <mergeCell ref="A6:F6"/>
  </mergeCells>
  <hyperlinks>
    <hyperlink ref="C15" r:id="rId1" display="kirsanova_eset@mail.ru"/>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130" zoomScaleNormal="100" zoomScaleSheetLayoutView="130" workbookViewId="0">
      <selection activeCell="E17" sqref="E17"/>
    </sheetView>
  </sheetViews>
  <sheetFormatPr defaultRowHeight="15" x14ac:dyDescent="0.25"/>
  <cols>
    <col min="1" max="1" width="6.42578125" customWidth="1"/>
    <col min="2" max="2" width="38.7109375" customWidth="1"/>
    <col min="3" max="3" width="11.7109375" customWidth="1"/>
    <col min="4" max="4" width="12" customWidth="1"/>
    <col min="5" max="5" width="10.140625" customWidth="1"/>
    <col min="6" max="6" width="10.28515625" bestFit="1" customWidth="1"/>
  </cols>
  <sheetData>
    <row r="1" spans="1:9" x14ac:dyDescent="0.25">
      <c r="A1" s="60" t="s">
        <v>24</v>
      </c>
      <c r="B1" s="60"/>
      <c r="C1" s="60"/>
      <c r="D1" s="60"/>
      <c r="E1" s="60"/>
      <c r="F1" s="60"/>
      <c r="G1" s="12"/>
      <c r="H1" s="12"/>
      <c r="I1" s="12"/>
    </row>
    <row r="2" spans="1:9" x14ac:dyDescent="0.25">
      <c r="A2" s="60" t="s">
        <v>10</v>
      </c>
      <c r="B2" s="60"/>
      <c r="C2" s="60"/>
      <c r="D2" s="60"/>
      <c r="E2" s="60"/>
      <c r="F2" s="60"/>
      <c r="G2" s="12"/>
      <c r="H2" s="12"/>
      <c r="I2" s="12"/>
    </row>
    <row r="3" spans="1:9" x14ac:dyDescent="0.25">
      <c r="A3" s="60" t="s">
        <v>11</v>
      </c>
      <c r="B3" s="60"/>
      <c r="C3" s="60"/>
      <c r="D3" s="60"/>
      <c r="E3" s="60"/>
      <c r="F3" s="60"/>
      <c r="G3" s="12"/>
      <c r="H3" s="12"/>
      <c r="I3" s="12"/>
    </row>
    <row r="4" spans="1:9" x14ac:dyDescent="0.25">
      <c r="A4" s="60" t="s">
        <v>12</v>
      </c>
      <c r="B4" s="60"/>
      <c r="C4" s="60"/>
      <c r="D4" s="60"/>
      <c r="E4" s="60"/>
      <c r="F4" s="60"/>
      <c r="G4" s="12"/>
      <c r="H4" s="12"/>
      <c r="I4" s="12"/>
    </row>
    <row r="5" spans="1:9" x14ac:dyDescent="0.25">
      <c r="A5" s="1"/>
    </row>
    <row r="6" spans="1:9" x14ac:dyDescent="0.25">
      <c r="A6" s="59" t="s">
        <v>25</v>
      </c>
      <c r="B6" s="59"/>
      <c r="C6" s="59"/>
      <c r="D6" s="59"/>
      <c r="E6" s="59"/>
      <c r="F6" s="59"/>
      <c r="G6" s="12"/>
      <c r="H6" s="12"/>
      <c r="I6" s="12"/>
    </row>
    <row r="7" spans="1:9" x14ac:dyDescent="0.25">
      <c r="A7" s="59" t="s">
        <v>26</v>
      </c>
      <c r="B7" s="59"/>
      <c r="C7" s="59"/>
      <c r="D7" s="59"/>
      <c r="E7" s="59"/>
      <c r="F7" s="59"/>
      <c r="G7" s="12"/>
      <c r="H7" s="12"/>
      <c r="I7" s="12"/>
    </row>
    <row r="8" spans="1:9" x14ac:dyDescent="0.25">
      <c r="A8" s="59" t="s">
        <v>27</v>
      </c>
      <c r="B8" s="59"/>
      <c r="C8" s="59"/>
      <c r="D8" s="59"/>
      <c r="E8" s="59"/>
      <c r="F8" s="59"/>
      <c r="G8" s="12"/>
      <c r="H8" s="12"/>
      <c r="I8" s="12"/>
    </row>
    <row r="9" spans="1:9" x14ac:dyDescent="0.25">
      <c r="A9" s="59" t="s">
        <v>28</v>
      </c>
      <c r="B9" s="59"/>
      <c r="C9" s="59"/>
      <c r="D9" s="59"/>
      <c r="E9" s="59"/>
      <c r="F9" s="59"/>
      <c r="G9" s="12"/>
      <c r="H9" s="12"/>
      <c r="I9" s="12"/>
    </row>
    <row r="11" spans="1:9" ht="15.75" thickBot="1" x14ac:dyDescent="0.3">
      <c r="A11" s="1"/>
      <c r="D11" s="23">
        <v>2013</v>
      </c>
      <c r="E11" s="23">
        <v>2014</v>
      </c>
      <c r="F11" s="23">
        <v>2015</v>
      </c>
    </row>
    <row r="12" spans="1:9" ht="105" x14ac:dyDescent="0.25">
      <c r="A12" s="42" t="s">
        <v>29</v>
      </c>
      <c r="B12" s="42" t="s">
        <v>30</v>
      </c>
      <c r="C12" s="42" t="s">
        <v>31</v>
      </c>
      <c r="D12" s="42" t="s">
        <v>32</v>
      </c>
      <c r="E12" s="44" t="s">
        <v>33</v>
      </c>
      <c r="F12" s="45" t="s">
        <v>34</v>
      </c>
    </row>
    <row r="13" spans="1:9" ht="25.5" x14ac:dyDescent="0.25">
      <c r="A13" s="46" t="s">
        <v>35</v>
      </c>
      <c r="B13" s="47" t="s">
        <v>36</v>
      </c>
      <c r="C13" s="46"/>
      <c r="D13" s="46"/>
      <c r="E13" s="46"/>
      <c r="F13" s="46"/>
    </row>
    <row r="14" spans="1:9" x14ac:dyDescent="0.25">
      <c r="A14" s="46" t="s">
        <v>37</v>
      </c>
      <c r="B14" s="47" t="s">
        <v>38</v>
      </c>
      <c r="C14" s="46" t="s">
        <v>39</v>
      </c>
      <c r="D14" s="46"/>
      <c r="E14" s="48">
        <f>53340.12+7014.98</f>
        <v>60355.100000000006</v>
      </c>
      <c r="F14" s="46">
        <f>135807.81+10553.57</f>
        <v>146361.38</v>
      </c>
    </row>
    <row r="15" spans="1:9" x14ac:dyDescent="0.25">
      <c r="A15" s="46" t="s">
        <v>40</v>
      </c>
      <c r="B15" s="47" t="s">
        <v>41</v>
      </c>
      <c r="C15" s="46" t="s">
        <v>39</v>
      </c>
      <c r="D15" s="48"/>
      <c r="E15" s="46">
        <v>1251.29</v>
      </c>
      <c r="F15" s="46">
        <v>14779.44</v>
      </c>
    </row>
    <row r="16" spans="1:9" ht="25.5" x14ac:dyDescent="0.25">
      <c r="A16" s="46" t="s">
        <v>42</v>
      </c>
      <c r="B16" s="47" t="s">
        <v>43</v>
      </c>
      <c r="C16" s="46" t="s">
        <v>39</v>
      </c>
      <c r="D16" s="48"/>
      <c r="E16" s="48">
        <f>E15</f>
        <v>1251.29</v>
      </c>
      <c r="F16" s="46">
        <f>F15+214.12</f>
        <v>14993.560000000001</v>
      </c>
      <c r="G16" t="s">
        <v>202</v>
      </c>
    </row>
    <row r="17" spans="1:9" x14ac:dyDescent="0.25">
      <c r="A17" s="46" t="s">
        <v>44</v>
      </c>
      <c r="B17" s="47" t="s">
        <v>45</v>
      </c>
      <c r="C17" s="46" t="s">
        <v>39</v>
      </c>
      <c r="D17" s="48"/>
      <c r="E17" s="48">
        <f>E16-312.82</f>
        <v>938.47</v>
      </c>
      <c r="F17" s="46">
        <f>F15-3694.86</f>
        <v>11084.58</v>
      </c>
    </row>
    <row r="18" spans="1:9" x14ac:dyDescent="0.25">
      <c r="A18" s="46" t="s">
        <v>46</v>
      </c>
      <c r="B18" s="47" t="s">
        <v>47</v>
      </c>
      <c r="C18" s="46"/>
      <c r="D18" s="46"/>
      <c r="E18" s="46"/>
      <c r="F18" s="46"/>
    </row>
    <row r="19" spans="1:9" ht="51" x14ac:dyDescent="0.25">
      <c r="A19" s="46" t="s">
        <v>48</v>
      </c>
      <c r="B19" s="47" t="s">
        <v>49</v>
      </c>
      <c r="C19" s="46" t="s">
        <v>50</v>
      </c>
      <c r="D19" s="48"/>
      <c r="E19" s="48">
        <f>E15/E14*100</f>
        <v>2.0732133655647988</v>
      </c>
      <c r="F19" s="48">
        <f>F15/F14*100</f>
        <v>10.097909708148419</v>
      </c>
    </row>
    <row r="20" spans="1:9" ht="25.5" x14ac:dyDescent="0.25">
      <c r="A20" s="46" t="s">
        <v>51</v>
      </c>
      <c r="B20" s="47" t="s">
        <v>52</v>
      </c>
      <c r="C20" s="46"/>
      <c r="D20" s="46"/>
      <c r="E20" s="46"/>
      <c r="F20" s="46"/>
    </row>
    <row r="21" spans="1:9" ht="45" hidden="1" x14ac:dyDescent="0.25">
      <c r="A21" s="46" t="s">
        <v>53</v>
      </c>
      <c r="B21" s="49" t="s">
        <v>54</v>
      </c>
      <c r="C21" s="46" t="s">
        <v>55</v>
      </c>
      <c r="D21" s="46"/>
      <c r="E21" s="46"/>
      <c r="F21" s="46"/>
    </row>
    <row r="22" spans="1:9" ht="30" hidden="1" x14ac:dyDescent="0.25">
      <c r="A22" s="46" t="s">
        <v>56</v>
      </c>
      <c r="B22" s="49" t="s">
        <v>57</v>
      </c>
      <c r="C22" s="46" t="s">
        <v>58</v>
      </c>
      <c r="D22" s="46"/>
      <c r="E22" s="46"/>
      <c r="F22" s="46"/>
    </row>
    <row r="23" spans="1:9" x14ac:dyDescent="0.25">
      <c r="A23" s="46" t="s">
        <v>59</v>
      </c>
      <c r="B23" s="49" t="s">
        <v>60</v>
      </c>
      <c r="C23" s="46" t="s">
        <v>55</v>
      </c>
      <c r="D23" s="50"/>
      <c r="E23" s="48">
        <v>6.16</v>
      </c>
      <c r="F23" s="48">
        <v>4.16</v>
      </c>
    </row>
    <row r="24" spans="1:9" ht="30" x14ac:dyDescent="0.25">
      <c r="A24" s="46" t="s">
        <v>61</v>
      </c>
      <c r="B24" s="49" t="s">
        <v>62</v>
      </c>
      <c r="C24" s="46" t="s">
        <v>63</v>
      </c>
      <c r="D24" s="46"/>
      <c r="E24" s="56">
        <v>43100</v>
      </c>
      <c r="F24" s="56">
        <v>29101.7</v>
      </c>
    </row>
    <row r="25" spans="1:9" ht="60" x14ac:dyDescent="0.25">
      <c r="A25" s="46" t="s">
        <v>64</v>
      </c>
      <c r="B25" s="49" t="s">
        <v>65</v>
      </c>
      <c r="C25" s="46" t="s">
        <v>63</v>
      </c>
      <c r="D25" s="46"/>
      <c r="E25" s="46">
        <v>14720</v>
      </c>
      <c r="F25" s="56">
        <v>9750</v>
      </c>
    </row>
    <row r="26" spans="1:9" ht="60" x14ac:dyDescent="0.25">
      <c r="A26" s="46" t="s">
        <v>66</v>
      </c>
      <c r="B26" s="49" t="s">
        <v>67</v>
      </c>
      <c r="C26" s="46" t="s">
        <v>50</v>
      </c>
      <c r="D26" s="51"/>
      <c r="E26" s="51">
        <v>8.9800000000000005E-2</v>
      </c>
      <c r="F26" s="51">
        <v>0.1802</v>
      </c>
    </row>
    <row r="27" spans="1:9" ht="45" x14ac:dyDescent="0.25">
      <c r="A27" s="46" t="s">
        <v>68</v>
      </c>
      <c r="B27" s="49" t="s">
        <v>69</v>
      </c>
      <c r="C27" s="46"/>
      <c r="D27" s="52"/>
      <c r="E27" s="52"/>
      <c r="F27" s="52"/>
      <c r="G27" s="64" t="s">
        <v>173</v>
      </c>
      <c r="H27" s="64"/>
      <c r="I27" s="64"/>
    </row>
    <row r="28" spans="1:9" ht="60" hidden="1" x14ac:dyDescent="0.25">
      <c r="A28" s="46" t="s">
        <v>70</v>
      </c>
      <c r="B28" s="49" t="s">
        <v>71</v>
      </c>
      <c r="C28" s="46" t="s">
        <v>58</v>
      </c>
      <c r="D28" s="46"/>
      <c r="E28" s="46"/>
      <c r="F28" s="46"/>
    </row>
    <row r="29" spans="1:9" ht="38.25" x14ac:dyDescent="0.25">
      <c r="A29" s="46" t="s">
        <v>72</v>
      </c>
      <c r="B29" s="47" t="s">
        <v>73</v>
      </c>
      <c r="C29" s="46"/>
      <c r="D29" s="46"/>
      <c r="E29" s="46">
        <v>53340.11</v>
      </c>
      <c r="F29" s="46">
        <v>135807.81</v>
      </c>
      <c r="G29" s="19" t="s">
        <v>192</v>
      </c>
    </row>
    <row r="30" spans="1:9" hidden="1" x14ac:dyDescent="0.25">
      <c r="A30" s="46"/>
      <c r="B30" s="53"/>
      <c r="C30" s="46"/>
      <c r="D30" s="46"/>
      <c r="E30" s="46">
        <v>21810.51</v>
      </c>
      <c r="F30" s="46">
        <f>F29</f>
        <v>135807.81</v>
      </c>
      <c r="G30" s="19" t="s">
        <v>165</v>
      </c>
    </row>
    <row r="31" spans="1:9" ht="38.25" x14ac:dyDescent="0.25">
      <c r="A31" s="46" t="s">
        <v>74</v>
      </c>
      <c r="B31" s="47" t="s">
        <v>75</v>
      </c>
      <c r="C31" s="46" t="s">
        <v>39</v>
      </c>
      <c r="D31" s="46"/>
      <c r="E31" s="46">
        <v>31203.19</v>
      </c>
      <c r="F31" s="46">
        <v>74955.31</v>
      </c>
      <c r="G31" s="19"/>
    </row>
    <row r="32" spans="1:9" hidden="1" x14ac:dyDescent="0.25">
      <c r="A32" s="46"/>
      <c r="B32" s="47"/>
      <c r="C32" s="46"/>
      <c r="D32" s="46"/>
      <c r="E32" s="46">
        <v>13859.69</v>
      </c>
      <c r="F32" s="46">
        <f>F31</f>
        <v>74955.31</v>
      </c>
      <c r="G32" s="19"/>
    </row>
    <row r="33" spans="1:9" x14ac:dyDescent="0.25">
      <c r="A33" s="46"/>
      <c r="B33" s="47" t="s">
        <v>76</v>
      </c>
      <c r="C33" s="46"/>
      <c r="D33" s="46"/>
      <c r="E33" s="46"/>
      <c r="F33" s="46"/>
    </row>
    <row r="34" spans="1:9" x14ac:dyDescent="0.25">
      <c r="A34" s="46"/>
      <c r="B34" s="47" t="s">
        <v>77</v>
      </c>
      <c r="C34" s="46"/>
      <c r="D34" s="46"/>
      <c r="E34" s="46">
        <v>12591.89</v>
      </c>
      <c r="F34" s="46">
        <v>29504.78</v>
      </c>
      <c r="G34" s="19"/>
      <c r="I34" s="22"/>
    </row>
    <row r="35" spans="1:9" hidden="1" x14ac:dyDescent="0.25">
      <c r="A35" s="46"/>
      <c r="B35" s="47"/>
      <c r="C35" s="46"/>
      <c r="D35" s="46"/>
      <c r="E35" s="46"/>
      <c r="F35" s="46"/>
      <c r="G35" s="19"/>
    </row>
    <row r="36" spans="1:9" x14ac:dyDescent="0.25">
      <c r="A36" s="46"/>
      <c r="B36" s="47" t="s">
        <v>78</v>
      </c>
      <c r="C36" s="46"/>
      <c r="D36" s="46"/>
      <c r="E36" s="48">
        <v>7275.19</v>
      </c>
      <c r="F36" s="48">
        <v>18000</v>
      </c>
      <c r="G36" s="19"/>
    </row>
    <row r="37" spans="1:9" hidden="1" x14ac:dyDescent="0.25">
      <c r="A37" s="46"/>
      <c r="B37" s="47"/>
      <c r="C37" s="46"/>
      <c r="D37" s="46"/>
      <c r="E37" s="46"/>
      <c r="F37" s="48"/>
      <c r="G37" s="19"/>
    </row>
    <row r="38" spans="1:9" x14ac:dyDescent="0.25">
      <c r="A38" s="46"/>
      <c r="B38" s="47" t="s">
        <v>79</v>
      </c>
      <c r="C38" s="46"/>
      <c r="D38" s="48"/>
      <c r="E38" s="48">
        <v>8419.1</v>
      </c>
      <c r="F38" s="48">
        <v>19190.689999999999</v>
      </c>
      <c r="G38" s="19"/>
    </row>
    <row r="39" spans="1:9" hidden="1" x14ac:dyDescent="0.25">
      <c r="A39" s="46"/>
      <c r="B39" s="47"/>
      <c r="C39" s="46"/>
      <c r="D39" s="46"/>
      <c r="E39" s="46">
        <v>4432.22</v>
      </c>
      <c r="F39" s="48">
        <f>F38</f>
        <v>19190.689999999999</v>
      </c>
      <c r="G39" s="19"/>
    </row>
    <row r="40" spans="1:9" ht="49.5" customHeight="1" x14ac:dyDescent="0.25">
      <c r="A40" s="46" t="s">
        <v>80</v>
      </c>
      <c r="B40" s="47" t="s">
        <v>81</v>
      </c>
      <c r="C40" s="46" t="s">
        <v>39</v>
      </c>
      <c r="D40" s="46"/>
      <c r="E40" s="46">
        <v>22136.93</v>
      </c>
      <c r="F40" s="46">
        <v>60852.51</v>
      </c>
      <c r="G40" s="19"/>
    </row>
    <row r="41" spans="1:9" hidden="1" x14ac:dyDescent="0.25">
      <c r="A41" s="46"/>
      <c r="B41" s="47"/>
      <c r="C41" s="46"/>
      <c r="D41" s="46"/>
      <c r="E41" s="46">
        <v>7950.82</v>
      </c>
      <c r="F41" s="46">
        <f>F40</f>
        <v>60852.51</v>
      </c>
      <c r="G41" s="19"/>
    </row>
    <row r="42" spans="1:9" ht="25.5" x14ac:dyDescent="0.25">
      <c r="A42" s="46" t="s">
        <v>82</v>
      </c>
      <c r="B42" s="47" t="s">
        <v>83</v>
      </c>
      <c r="C42" s="46" t="s">
        <v>39</v>
      </c>
      <c r="D42" s="48"/>
      <c r="E42" s="48"/>
      <c r="F42" s="48"/>
    </row>
    <row r="43" spans="1:9" ht="25.5" x14ac:dyDescent="0.25">
      <c r="A43" s="46" t="s">
        <v>84</v>
      </c>
      <c r="B43" s="47" t="s">
        <v>85</v>
      </c>
      <c r="C43" s="46" t="s">
        <v>39</v>
      </c>
      <c r="D43" s="54"/>
      <c r="E43" s="48">
        <v>0</v>
      </c>
      <c r="F43" s="48">
        <v>11500</v>
      </c>
    </row>
    <row r="44" spans="1:9" ht="38.25" x14ac:dyDescent="0.25">
      <c r="A44" s="72" t="s">
        <v>86</v>
      </c>
      <c r="B44" s="47" t="s">
        <v>87</v>
      </c>
      <c r="C44" s="46"/>
      <c r="D44" s="55"/>
      <c r="E44" s="52"/>
      <c r="F44" s="52"/>
      <c r="G44" s="64" t="s">
        <v>173</v>
      </c>
      <c r="H44" s="64"/>
      <c r="I44" s="64"/>
    </row>
    <row r="45" spans="1:9" x14ac:dyDescent="0.25">
      <c r="A45" s="72"/>
      <c r="B45" s="47" t="s">
        <v>88</v>
      </c>
      <c r="C45" s="46"/>
      <c r="D45" s="46"/>
      <c r="E45" s="46"/>
      <c r="F45" s="46"/>
    </row>
    <row r="46" spans="1:9" x14ac:dyDescent="0.25">
      <c r="A46" s="72"/>
      <c r="B46" s="49" t="s">
        <v>89</v>
      </c>
      <c r="C46" s="46" t="s">
        <v>90</v>
      </c>
      <c r="D46" s="46"/>
      <c r="E46" s="46">
        <f>253.02+532.7</f>
        <v>785.72</v>
      </c>
      <c r="F46" s="46">
        <f>E46</f>
        <v>785.72</v>
      </c>
    </row>
    <row r="47" spans="1:9" ht="30" x14ac:dyDescent="0.25">
      <c r="A47" s="72"/>
      <c r="B47" s="49" t="s">
        <v>91</v>
      </c>
      <c r="C47" s="46" t="s">
        <v>92</v>
      </c>
      <c r="D47" s="48"/>
      <c r="E47" s="48">
        <f t="shared" ref="E47:F47" si="0">E31/E46</f>
        <v>39.71286208827572</v>
      </c>
      <c r="F47" s="48">
        <f t="shared" si="0"/>
        <v>95.396973476556525</v>
      </c>
      <c r="G47" t="s">
        <v>166</v>
      </c>
    </row>
    <row r="48" spans="1:9" ht="38.25" x14ac:dyDescent="0.25">
      <c r="A48" s="46" t="s">
        <v>93</v>
      </c>
      <c r="B48" s="47" t="s">
        <v>94</v>
      </c>
      <c r="C48" s="46"/>
      <c r="D48" s="46"/>
      <c r="E48" s="46"/>
      <c r="F48" s="46"/>
    </row>
    <row r="49" spans="1:9" x14ac:dyDescent="0.25">
      <c r="A49" s="46" t="s">
        <v>95</v>
      </c>
      <c r="B49" s="47" t="s">
        <v>96</v>
      </c>
      <c r="C49" s="46" t="s">
        <v>97</v>
      </c>
      <c r="D49" s="46"/>
      <c r="E49" s="46">
        <v>30</v>
      </c>
      <c r="F49" s="46">
        <v>63</v>
      </c>
    </row>
    <row r="50" spans="1:9" ht="25.5" x14ac:dyDescent="0.25">
      <c r="A50" s="46" t="s">
        <v>98</v>
      </c>
      <c r="B50" s="47" t="s">
        <v>99</v>
      </c>
      <c r="C50" s="46" t="s">
        <v>100</v>
      </c>
      <c r="D50" s="46"/>
      <c r="E50" s="46">
        <v>12591.89</v>
      </c>
      <c r="F50" s="46">
        <v>29504.78</v>
      </c>
    </row>
    <row r="51" spans="1:9" ht="36.75" customHeight="1" x14ac:dyDescent="0.25">
      <c r="A51" s="72" t="s">
        <v>101</v>
      </c>
      <c r="B51" s="47" t="s">
        <v>102</v>
      </c>
      <c r="C51" s="46"/>
      <c r="D51" s="46"/>
      <c r="E51" s="46"/>
      <c r="F51" s="46"/>
    </row>
    <row r="52" spans="1:9" x14ac:dyDescent="0.25">
      <c r="A52" s="72"/>
      <c r="B52" s="47" t="s">
        <v>88</v>
      </c>
      <c r="C52" s="46"/>
      <c r="D52" s="46"/>
      <c r="E52" s="46"/>
      <c r="F52" s="46"/>
    </row>
    <row r="53" spans="1:9" ht="25.5" x14ac:dyDescent="0.25">
      <c r="A53" s="72"/>
      <c r="B53" s="47" t="s">
        <v>103</v>
      </c>
      <c r="C53" s="46" t="s">
        <v>39</v>
      </c>
      <c r="D53" s="46"/>
      <c r="E53" s="46">
        <v>10</v>
      </c>
      <c r="F53" s="46">
        <v>10</v>
      </c>
    </row>
    <row r="54" spans="1:9" ht="38.25" x14ac:dyDescent="0.25">
      <c r="A54" s="72"/>
      <c r="B54" s="47" t="s">
        <v>104</v>
      </c>
      <c r="C54" s="46" t="s">
        <v>39</v>
      </c>
      <c r="D54" s="52"/>
      <c r="E54" s="52"/>
      <c r="F54" s="52"/>
      <c r="G54" s="26" t="s">
        <v>204</v>
      </c>
      <c r="H54" s="26"/>
      <c r="I54" s="26"/>
    </row>
    <row r="55" spans="1:9" x14ac:dyDescent="0.25">
      <c r="A55" s="73" t="s">
        <v>105</v>
      </c>
      <c r="B55" s="73"/>
      <c r="C55" s="73"/>
      <c r="D55" s="73"/>
      <c r="E55" s="73"/>
      <c r="F55" s="73"/>
    </row>
    <row r="56" spans="1:9" s="17" customFormat="1" ht="24" customHeight="1" x14ac:dyDescent="0.2">
      <c r="A56" s="71" t="s">
        <v>201</v>
      </c>
      <c r="B56" s="71"/>
      <c r="C56" s="71"/>
      <c r="D56" s="71"/>
      <c r="E56" s="71"/>
      <c r="F56" s="71"/>
    </row>
    <row r="57" spans="1:9" s="18" customFormat="1" ht="11.25" x14ac:dyDescent="0.25">
      <c r="A57" s="71" t="s">
        <v>106</v>
      </c>
      <c r="B57" s="71"/>
      <c r="C57" s="71"/>
      <c r="D57" s="71"/>
      <c r="E57" s="71"/>
      <c r="F57" s="71"/>
    </row>
    <row r="58" spans="1:9" s="18" customFormat="1" ht="11.25" x14ac:dyDescent="0.25">
      <c r="A58" s="71" t="s">
        <v>107</v>
      </c>
      <c r="B58" s="71"/>
      <c r="C58" s="71"/>
      <c r="D58" s="71"/>
      <c r="E58" s="71"/>
      <c r="F58" s="71"/>
    </row>
    <row r="59" spans="1:9" s="18" customFormat="1" ht="11.25" x14ac:dyDescent="0.25">
      <c r="A59" s="71" t="s">
        <v>108</v>
      </c>
      <c r="B59" s="71"/>
      <c r="C59" s="71"/>
      <c r="D59" s="71"/>
      <c r="E59" s="71"/>
      <c r="F59" s="71"/>
    </row>
    <row r="60" spans="1:9" s="18" customFormat="1" ht="11.25" x14ac:dyDescent="0.25">
      <c r="A60" s="21"/>
      <c r="B60" s="21"/>
      <c r="C60" s="21"/>
      <c r="D60" s="21"/>
      <c r="E60" s="21"/>
      <c r="F60" s="21"/>
    </row>
    <row r="61" spans="1:9" s="24" customFormat="1" x14ac:dyDescent="0.25">
      <c r="A61" s="67" t="s">
        <v>170</v>
      </c>
      <c r="B61" s="67"/>
      <c r="C61" s="67"/>
      <c r="D61" s="67"/>
      <c r="E61" s="67"/>
      <c r="F61" s="67"/>
    </row>
    <row r="62" spans="1:9" s="24" customFormat="1" ht="24" customHeight="1" x14ac:dyDescent="0.25">
      <c r="A62" s="66" t="s">
        <v>171</v>
      </c>
      <c r="B62" s="66"/>
      <c r="C62" s="66"/>
      <c r="D62" s="66"/>
      <c r="E62" s="66"/>
      <c r="F62" s="66"/>
    </row>
    <row r="63" spans="1:9" s="25" customFormat="1" ht="88.5" customHeight="1" x14ac:dyDescent="0.25">
      <c r="A63" s="67" t="s">
        <v>169</v>
      </c>
      <c r="B63" s="67"/>
      <c r="C63" s="67"/>
      <c r="D63" s="67"/>
      <c r="E63" s="67"/>
      <c r="F63" s="67"/>
    </row>
    <row r="64" spans="1:9" s="24" customFormat="1" ht="18" x14ac:dyDescent="0.25">
      <c r="A64" s="8"/>
      <c r="B64" s="65" t="s">
        <v>172</v>
      </c>
      <c r="C64" s="65"/>
      <c r="D64" s="65"/>
      <c r="E64" s="65"/>
      <c r="F64" s="65"/>
    </row>
    <row r="65" spans="1:6" s="24" customFormat="1" ht="18" customHeight="1" x14ac:dyDescent="0.25">
      <c r="A65" s="68" t="s">
        <v>167</v>
      </c>
      <c r="B65" s="68"/>
      <c r="C65" s="68"/>
      <c r="D65" s="68"/>
      <c r="E65" s="68"/>
      <c r="F65" s="68"/>
    </row>
    <row r="66" spans="1:6" s="24" customFormat="1" ht="18" customHeight="1" x14ac:dyDescent="0.25">
      <c r="A66" s="69" t="s">
        <v>168</v>
      </c>
      <c r="B66" s="69"/>
      <c r="C66" s="69"/>
      <c r="D66" s="69"/>
      <c r="E66" s="69"/>
      <c r="F66" s="69"/>
    </row>
    <row r="67" spans="1:6" s="24" customFormat="1" x14ac:dyDescent="0.25">
      <c r="A67" s="74" t="s">
        <v>193</v>
      </c>
      <c r="B67" s="74"/>
      <c r="C67" s="74"/>
      <c r="D67" s="74"/>
      <c r="E67" s="74"/>
      <c r="F67" s="74"/>
    </row>
    <row r="68" spans="1:6" s="24" customFormat="1" x14ac:dyDescent="0.25">
      <c r="A68" s="70"/>
      <c r="B68" s="70"/>
      <c r="C68" s="70"/>
      <c r="D68" s="70"/>
      <c r="E68" s="70"/>
      <c r="F68" s="70"/>
    </row>
    <row r="69" spans="1:6" s="24" customFormat="1" x14ac:dyDescent="0.25"/>
    <row r="70" spans="1:6" s="24" customFormat="1" x14ac:dyDescent="0.25"/>
  </sheetData>
  <mergeCells count="25">
    <mergeCell ref="A1:F1"/>
    <mergeCell ref="A2:F2"/>
    <mergeCell ref="A3:F3"/>
    <mergeCell ref="A4:F4"/>
    <mergeCell ref="A6:F6"/>
    <mergeCell ref="A65:F65"/>
    <mergeCell ref="A66:F66"/>
    <mergeCell ref="A68:F68"/>
    <mergeCell ref="A61:F61"/>
    <mergeCell ref="A7:F7"/>
    <mergeCell ref="A57:F57"/>
    <mergeCell ref="A58:F58"/>
    <mergeCell ref="A59:F59"/>
    <mergeCell ref="A8:F8"/>
    <mergeCell ref="A9:F9"/>
    <mergeCell ref="A44:A47"/>
    <mergeCell ref="A51:A54"/>
    <mergeCell ref="A55:F55"/>
    <mergeCell ref="A56:F56"/>
    <mergeCell ref="A67:F67"/>
    <mergeCell ref="G27:I27"/>
    <mergeCell ref="G44:I44"/>
    <mergeCell ref="B64:F64"/>
    <mergeCell ref="A62:F62"/>
    <mergeCell ref="A63:F63"/>
  </mergeCells>
  <hyperlinks>
    <hyperlink ref="E12" location="Par713" tooltip="Ссылка на текущий документ" display="Par713"/>
    <hyperlink ref="B21" location="Par714" tooltip="Ссылка на текущий документ" display="Par714"/>
    <hyperlink ref="B22" location="Par714" tooltip="Ссылка на текущий документ" display="Par714"/>
    <hyperlink ref="B23" location="Par715" tooltip="Ссылка на текущий документ" display="Par715"/>
    <hyperlink ref="B24" location="Par715" tooltip="Ссылка на текущий документ" display="Par715"/>
    <hyperlink ref="B25" location="Par715" tooltip="Ссылка на текущий документ" display="Par715"/>
    <hyperlink ref="B26" location="Par715" tooltip="Ссылка на текущий документ" display="Par715"/>
    <hyperlink ref="B27" location="Par715" tooltip="Ссылка на текущий документ" display="Par715"/>
    <hyperlink ref="B28" location="Par716" tooltip="Ссылка на текущий документ" display="Par716"/>
    <hyperlink ref="B46" location="Par715" tooltip="Ссылка на текущий документ" display="Par715"/>
    <hyperlink ref="B47" location="Par715" tooltip="Ссылка на текущий документ" display="Par715"/>
  </hyperlinks>
  <pageMargins left="0.7" right="0.7" top="0.75" bottom="0.75" header="0.3" footer="0.3"/>
  <pageSetup paperSize="9" scale="93" orientation="portrait" r:id="rId1"/>
  <rowBreaks count="1" manualBreakCount="1">
    <brk id="2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130" zoomScaleNormal="100" zoomScaleSheetLayoutView="130" workbookViewId="0">
      <selection activeCell="F18" sqref="F18"/>
    </sheetView>
  </sheetViews>
  <sheetFormatPr defaultRowHeight="15" x14ac:dyDescent="0.25"/>
  <cols>
    <col min="2" max="2" width="37.28515625" customWidth="1"/>
    <col min="4" max="9" width="11.5703125" bestFit="1" customWidth="1"/>
  </cols>
  <sheetData>
    <row r="1" spans="1:9" x14ac:dyDescent="0.25">
      <c r="A1" s="60" t="s">
        <v>115</v>
      </c>
      <c r="B1" s="60"/>
      <c r="C1" s="60"/>
      <c r="D1" s="60"/>
      <c r="E1" s="60"/>
      <c r="F1" s="60"/>
      <c r="G1" s="60"/>
      <c r="H1" s="60"/>
      <c r="I1" s="60"/>
    </row>
    <row r="2" spans="1:9" x14ac:dyDescent="0.25">
      <c r="A2" s="60" t="s">
        <v>10</v>
      </c>
      <c r="B2" s="60"/>
      <c r="C2" s="60"/>
      <c r="D2" s="60"/>
      <c r="E2" s="60"/>
      <c r="F2" s="60"/>
      <c r="G2" s="60"/>
      <c r="H2" s="60"/>
      <c r="I2" s="60"/>
    </row>
    <row r="3" spans="1:9" x14ac:dyDescent="0.25">
      <c r="A3" s="60" t="s">
        <v>11</v>
      </c>
      <c r="B3" s="60"/>
      <c r="C3" s="60"/>
      <c r="D3" s="60"/>
      <c r="E3" s="60"/>
      <c r="F3" s="60"/>
      <c r="G3" s="60"/>
      <c r="H3" s="60"/>
      <c r="I3" s="60"/>
    </row>
    <row r="4" spans="1:9" x14ac:dyDescent="0.25">
      <c r="A4" s="60" t="s">
        <v>12</v>
      </c>
      <c r="B4" s="60"/>
      <c r="C4" s="60"/>
      <c r="D4" s="60"/>
      <c r="E4" s="60"/>
      <c r="F4" s="60"/>
      <c r="G4" s="60"/>
      <c r="H4" s="60"/>
      <c r="I4" s="60"/>
    </row>
    <row r="5" spans="1:9" x14ac:dyDescent="0.25">
      <c r="A5" s="1"/>
    </row>
    <row r="6" spans="1:9" x14ac:dyDescent="0.25">
      <c r="A6" s="59" t="s">
        <v>116</v>
      </c>
      <c r="B6" s="59"/>
      <c r="C6" s="59"/>
      <c r="D6" s="59"/>
      <c r="E6" s="59"/>
      <c r="F6" s="59"/>
      <c r="G6" s="59"/>
      <c r="H6" s="59"/>
      <c r="I6" s="59"/>
    </row>
    <row r="7" spans="1:9" x14ac:dyDescent="0.25">
      <c r="A7" s="59" t="s">
        <v>117</v>
      </c>
      <c r="B7" s="59"/>
      <c r="C7" s="59"/>
      <c r="D7" s="59"/>
      <c r="E7" s="59"/>
      <c r="F7" s="59"/>
      <c r="G7" s="59"/>
      <c r="H7" s="59"/>
      <c r="I7" s="59"/>
    </row>
    <row r="8" spans="1:9" ht="15.75" thickBot="1" x14ac:dyDescent="0.3">
      <c r="A8" s="3"/>
    </row>
    <row r="9" spans="1:9" ht="68.25" customHeight="1" thickBot="1" x14ac:dyDescent="0.3">
      <c r="A9" s="76" t="s">
        <v>29</v>
      </c>
      <c r="B9" s="78" t="s">
        <v>30</v>
      </c>
      <c r="C9" s="78" t="s">
        <v>118</v>
      </c>
      <c r="D9" s="80" t="s">
        <v>32</v>
      </c>
      <c r="E9" s="81"/>
      <c r="F9" s="82" t="s">
        <v>109</v>
      </c>
      <c r="G9" s="83"/>
      <c r="H9" s="80" t="s">
        <v>34</v>
      </c>
      <c r="I9" s="84"/>
    </row>
    <row r="10" spans="1:9" ht="26.25" thickBot="1" x14ac:dyDescent="0.3">
      <c r="A10" s="77"/>
      <c r="B10" s="79"/>
      <c r="C10" s="79"/>
      <c r="D10" s="9" t="s">
        <v>119</v>
      </c>
      <c r="E10" s="9" t="s">
        <v>120</v>
      </c>
      <c r="F10" s="9" t="s">
        <v>119</v>
      </c>
      <c r="G10" s="9" t="s">
        <v>120</v>
      </c>
      <c r="H10" s="9" t="s">
        <v>119</v>
      </c>
      <c r="I10" s="7" t="s">
        <v>120</v>
      </c>
    </row>
    <row r="11" spans="1:9" ht="31.5" customHeight="1" x14ac:dyDescent="0.25">
      <c r="A11" s="4" t="s">
        <v>35</v>
      </c>
      <c r="B11" s="5" t="s">
        <v>121</v>
      </c>
      <c r="C11" s="4"/>
      <c r="D11" s="5"/>
      <c r="E11" s="5"/>
      <c r="F11" s="5"/>
      <c r="G11" s="5"/>
      <c r="H11" s="5"/>
      <c r="I11" s="5"/>
    </row>
    <row r="12" spans="1:9" ht="25.5" hidden="1" x14ac:dyDescent="0.25">
      <c r="A12" s="4" t="s">
        <v>37</v>
      </c>
      <c r="B12" s="5" t="s">
        <v>122</v>
      </c>
      <c r="C12" s="4"/>
      <c r="D12" s="5"/>
      <c r="E12" s="5"/>
      <c r="F12" s="5"/>
      <c r="G12" s="5"/>
      <c r="H12" s="5"/>
      <c r="I12" s="5"/>
    </row>
    <row r="13" spans="1:9" ht="165.75" hidden="1" x14ac:dyDescent="0.25">
      <c r="A13" s="4"/>
      <c r="B13" s="5" t="s">
        <v>123</v>
      </c>
      <c r="C13" s="4" t="s">
        <v>124</v>
      </c>
      <c r="D13" s="5"/>
      <c r="E13" s="5"/>
      <c r="F13" s="5"/>
      <c r="G13" s="5"/>
      <c r="H13" s="5"/>
      <c r="I13" s="5"/>
    </row>
    <row r="14" spans="1:9" ht="178.5" hidden="1" x14ac:dyDescent="0.25">
      <c r="A14" s="4"/>
      <c r="B14" s="5" t="s">
        <v>125</v>
      </c>
      <c r="C14" s="4" t="s">
        <v>126</v>
      </c>
      <c r="D14" s="5"/>
      <c r="E14" s="5"/>
      <c r="F14" s="5"/>
      <c r="G14" s="5"/>
      <c r="H14" s="5"/>
      <c r="I14" s="5"/>
    </row>
    <row r="15" spans="1:9" ht="25.5" x14ac:dyDescent="0.25">
      <c r="A15" s="75" t="s">
        <v>40</v>
      </c>
      <c r="B15" s="5" t="s">
        <v>127</v>
      </c>
      <c r="C15" s="4"/>
      <c r="D15" s="5"/>
      <c r="E15" s="5"/>
      <c r="F15" s="5"/>
      <c r="G15" s="5"/>
      <c r="H15" s="5"/>
      <c r="I15" s="5"/>
    </row>
    <row r="16" spans="1:9" x14ac:dyDescent="0.25">
      <c r="A16" s="75"/>
      <c r="B16" s="5" t="s">
        <v>128</v>
      </c>
      <c r="C16" s="4"/>
      <c r="D16" s="5"/>
      <c r="E16" s="5"/>
      <c r="F16" s="5"/>
      <c r="G16" s="5"/>
      <c r="H16" s="5"/>
      <c r="I16" s="5"/>
    </row>
    <row r="17" spans="1:15" ht="25.5" x14ac:dyDescent="0.25">
      <c r="A17" s="75"/>
      <c r="B17" s="5" t="s">
        <v>129</v>
      </c>
      <c r="C17" s="4" t="s">
        <v>124</v>
      </c>
      <c r="D17" s="20"/>
      <c r="E17" s="20"/>
      <c r="F17" s="20">
        <f>28809.57/Прил.2!E23/6*1000</f>
        <v>779479.70779220772</v>
      </c>
      <c r="G17" s="20">
        <f>29530.55/Прил.2!E23/6*1000</f>
        <v>798986.74242424243</v>
      </c>
      <c r="H17" s="20">
        <f>Прил.2!F29/Прил.2!F23/12*1000</f>
        <v>2720509.0144230765</v>
      </c>
      <c r="I17" s="20">
        <f>H17*1.06</f>
        <v>2883739.555288461</v>
      </c>
      <c r="J17" s="19" t="s">
        <v>174</v>
      </c>
      <c r="K17" s="19"/>
      <c r="L17" s="19"/>
      <c r="M17" s="19"/>
      <c r="N17" s="19"/>
      <c r="O17" s="19"/>
    </row>
    <row r="18" spans="1:15" ht="25.5" x14ac:dyDescent="0.25">
      <c r="A18" s="75"/>
      <c r="B18" s="5" t="s">
        <v>130</v>
      </c>
      <c r="C18" s="4" t="s">
        <v>126</v>
      </c>
      <c r="D18" s="20"/>
      <c r="E18" s="20"/>
      <c r="F18" s="20">
        <f>3570.71/(Прил.2!E24/2)*1000</f>
        <v>165.69419953596287</v>
      </c>
      <c r="G18" s="20">
        <f>3444.26/(Прил.2!E24/2)*1000</f>
        <v>159.82645011600928</v>
      </c>
      <c r="H18" s="27">
        <f>[2]Тарифы!$G$12</f>
        <v>362.64427851293908</v>
      </c>
      <c r="I18" s="20">
        <f t="shared" ref="I18:I19" si="0">H18*1.06</f>
        <v>384.40293522371542</v>
      </c>
      <c r="J18" s="19" t="s">
        <v>174</v>
      </c>
      <c r="K18" s="19"/>
      <c r="L18" s="19"/>
      <c r="M18" s="19"/>
      <c r="N18" s="19"/>
      <c r="O18" s="19"/>
    </row>
    <row r="19" spans="1:15" ht="25.5" x14ac:dyDescent="0.25">
      <c r="A19" s="75"/>
      <c r="B19" s="5" t="s">
        <v>131</v>
      </c>
      <c r="C19" s="4" t="s">
        <v>126</v>
      </c>
      <c r="D19" s="20"/>
      <c r="E19" s="20"/>
      <c r="F19" s="20">
        <f>(28809.57+3570.71)/(Прил.2!E24/2)*1000</f>
        <v>1502.5651972157773</v>
      </c>
      <c r="G19" s="20">
        <f>(29530.55+3444.26)/(Прил.2!E24/2)*1000</f>
        <v>1530.1535962877028</v>
      </c>
      <c r="H19" s="27">
        <f>Прил.2!F14/Прил.2!F24*1000</f>
        <v>5029.3068789795789</v>
      </c>
      <c r="I19" s="20">
        <f t="shared" si="0"/>
        <v>5331.0652917183543</v>
      </c>
      <c r="J19" s="19"/>
      <c r="K19" s="19"/>
      <c r="L19" s="19"/>
      <c r="M19" s="19"/>
      <c r="N19" s="19"/>
      <c r="O19" s="19"/>
    </row>
    <row r="20" spans="1:15" ht="38.25" hidden="1" x14ac:dyDescent="0.25">
      <c r="A20" s="4" t="s">
        <v>46</v>
      </c>
      <c r="B20" s="5" t="s">
        <v>132</v>
      </c>
      <c r="C20" s="4" t="s">
        <v>126</v>
      </c>
      <c r="D20" s="5"/>
      <c r="E20" s="5"/>
      <c r="F20" s="5"/>
      <c r="G20" s="5"/>
      <c r="H20" s="5"/>
      <c r="I20" s="5"/>
    </row>
    <row r="21" spans="1:15" hidden="1" x14ac:dyDescent="0.25">
      <c r="A21" s="4" t="s">
        <v>51</v>
      </c>
      <c r="B21" s="5" t="s">
        <v>133</v>
      </c>
      <c r="C21" s="4"/>
      <c r="D21" s="5"/>
      <c r="E21" s="5"/>
      <c r="F21" s="5"/>
      <c r="G21" s="5"/>
      <c r="H21" s="5"/>
      <c r="I21" s="5"/>
    </row>
    <row r="22" spans="1:15" ht="51" hidden="1" x14ac:dyDescent="0.25">
      <c r="A22" s="4" t="s">
        <v>53</v>
      </c>
      <c r="B22" s="5" t="s">
        <v>134</v>
      </c>
      <c r="C22" s="4" t="s">
        <v>126</v>
      </c>
      <c r="D22" s="5"/>
      <c r="E22" s="5"/>
      <c r="F22" s="5"/>
      <c r="G22" s="5"/>
      <c r="H22" s="5"/>
      <c r="I22" s="5"/>
    </row>
    <row r="23" spans="1:15" ht="76.5" hidden="1" x14ac:dyDescent="0.25">
      <c r="A23" s="4" t="s">
        <v>56</v>
      </c>
      <c r="B23" s="5" t="s">
        <v>135</v>
      </c>
      <c r="C23" s="4" t="s">
        <v>126</v>
      </c>
      <c r="D23" s="5"/>
      <c r="E23" s="5"/>
      <c r="F23" s="5"/>
      <c r="G23" s="5"/>
      <c r="H23" s="5"/>
      <c r="I23" s="5"/>
    </row>
    <row r="24" spans="1:15" ht="25.5" hidden="1" x14ac:dyDescent="0.25">
      <c r="A24" s="4" t="s">
        <v>59</v>
      </c>
      <c r="B24" s="5" t="s">
        <v>136</v>
      </c>
      <c r="C24" s="4" t="s">
        <v>50</v>
      </c>
      <c r="D24" s="5"/>
      <c r="E24" s="5"/>
      <c r="F24" s="5"/>
      <c r="G24" s="5"/>
      <c r="H24" s="5"/>
      <c r="I24" s="5"/>
    </row>
    <row r="25" spans="1:15" hidden="1" x14ac:dyDescent="0.25">
      <c r="A25" s="4"/>
      <c r="B25" s="5" t="s">
        <v>110</v>
      </c>
      <c r="C25" s="4" t="s">
        <v>50</v>
      </c>
      <c r="D25" s="5"/>
      <c r="E25" s="5"/>
      <c r="F25" s="5"/>
      <c r="G25" s="5"/>
      <c r="H25" s="5"/>
      <c r="I25" s="5"/>
    </row>
    <row r="26" spans="1:15" hidden="1" x14ac:dyDescent="0.25">
      <c r="A26" s="4"/>
      <c r="B26" s="5" t="s">
        <v>111</v>
      </c>
      <c r="C26" s="4" t="s">
        <v>50</v>
      </c>
      <c r="D26" s="5"/>
      <c r="E26" s="5"/>
      <c r="F26" s="5"/>
      <c r="G26" s="5"/>
      <c r="H26" s="5"/>
      <c r="I26" s="5"/>
    </row>
    <row r="27" spans="1:15" hidden="1" x14ac:dyDescent="0.25">
      <c r="A27" s="4"/>
      <c r="B27" s="5" t="s">
        <v>112</v>
      </c>
      <c r="C27" s="4" t="s">
        <v>50</v>
      </c>
      <c r="D27" s="5"/>
      <c r="E27" s="5"/>
      <c r="F27" s="5"/>
      <c r="G27" s="5"/>
      <c r="H27" s="5"/>
      <c r="I27" s="5"/>
    </row>
    <row r="28" spans="1:15" hidden="1" x14ac:dyDescent="0.25">
      <c r="A28" s="4"/>
      <c r="B28" s="5" t="s">
        <v>113</v>
      </c>
      <c r="C28" s="4" t="s">
        <v>50</v>
      </c>
      <c r="D28" s="5"/>
      <c r="E28" s="5"/>
      <c r="F28" s="5"/>
      <c r="G28" s="5"/>
      <c r="H28" s="5"/>
      <c r="I28" s="5"/>
    </row>
    <row r="29" spans="1:15" hidden="1" x14ac:dyDescent="0.25">
      <c r="A29" s="4" t="s">
        <v>72</v>
      </c>
      <c r="B29" s="5" t="s">
        <v>137</v>
      </c>
      <c r="C29" s="4"/>
      <c r="D29" s="5"/>
      <c r="E29" s="5"/>
      <c r="F29" s="5"/>
      <c r="G29" s="5"/>
      <c r="H29" s="5"/>
      <c r="I29" s="5"/>
    </row>
    <row r="30" spans="1:15" ht="25.5" hidden="1" x14ac:dyDescent="0.25">
      <c r="A30" s="4" t="s">
        <v>74</v>
      </c>
      <c r="B30" s="5" t="s">
        <v>138</v>
      </c>
      <c r="C30" s="4" t="s">
        <v>139</v>
      </c>
      <c r="D30" s="5"/>
      <c r="E30" s="5"/>
      <c r="F30" s="5"/>
      <c r="G30" s="5"/>
      <c r="H30" s="5"/>
      <c r="I30" s="5"/>
    </row>
    <row r="31" spans="1:15" ht="25.5" hidden="1" x14ac:dyDescent="0.25">
      <c r="A31" s="4"/>
      <c r="B31" s="5" t="s">
        <v>140</v>
      </c>
      <c r="C31" s="4" t="s">
        <v>139</v>
      </c>
      <c r="D31" s="5"/>
      <c r="E31" s="5"/>
      <c r="F31" s="5"/>
      <c r="G31" s="5"/>
      <c r="H31" s="5"/>
      <c r="I31" s="5"/>
    </row>
    <row r="32" spans="1:15" ht="25.5" hidden="1" x14ac:dyDescent="0.25">
      <c r="A32" s="4" t="s">
        <v>80</v>
      </c>
      <c r="B32" s="5" t="s">
        <v>141</v>
      </c>
      <c r="C32" s="4" t="s">
        <v>124</v>
      </c>
      <c r="D32" s="5"/>
      <c r="E32" s="5"/>
      <c r="F32" s="5"/>
      <c r="G32" s="5"/>
      <c r="H32" s="5"/>
      <c r="I32" s="5"/>
    </row>
    <row r="33" spans="1:9" ht="25.5" hidden="1" x14ac:dyDescent="0.25">
      <c r="A33" s="4" t="s">
        <v>82</v>
      </c>
      <c r="B33" s="5" t="s">
        <v>142</v>
      </c>
      <c r="C33" s="4" t="s">
        <v>143</v>
      </c>
      <c r="D33" s="5"/>
      <c r="E33" s="5"/>
      <c r="F33" s="5"/>
      <c r="G33" s="5"/>
      <c r="H33" s="5"/>
      <c r="I33" s="5"/>
    </row>
    <row r="34" spans="1:9" ht="25.5" hidden="1" x14ac:dyDescent="0.25">
      <c r="A34" s="4" t="s">
        <v>144</v>
      </c>
      <c r="B34" s="5" t="s">
        <v>145</v>
      </c>
      <c r="C34" s="4" t="s">
        <v>143</v>
      </c>
      <c r="D34" s="5"/>
      <c r="E34" s="5"/>
      <c r="F34" s="5"/>
      <c r="G34" s="5"/>
      <c r="H34" s="5"/>
      <c r="I34" s="5"/>
    </row>
    <row r="35" spans="1:9" hidden="1" x14ac:dyDescent="0.25">
      <c r="A35" s="4" t="s">
        <v>146</v>
      </c>
      <c r="B35" s="5" t="s">
        <v>147</v>
      </c>
      <c r="C35" s="4" t="s">
        <v>143</v>
      </c>
      <c r="D35" s="5"/>
      <c r="E35" s="5"/>
      <c r="F35" s="5"/>
      <c r="G35" s="5"/>
      <c r="H35" s="5"/>
      <c r="I35" s="5"/>
    </row>
    <row r="36" spans="1:9" hidden="1" x14ac:dyDescent="0.25">
      <c r="A36" s="4"/>
      <c r="B36" s="5" t="s">
        <v>148</v>
      </c>
      <c r="C36" s="4" t="s">
        <v>143</v>
      </c>
      <c r="D36" s="5"/>
      <c r="E36" s="5"/>
      <c r="F36" s="5"/>
      <c r="G36" s="5"/>
      <c r="H36" s="5"/>
      <c r="I36" s="5"/>
    </row>
    <row r="37" spans="1:9" hidden="1" x14ac:dyDescent="0.25">
      <c r="A37" s="4"/>
      <c r="B37" s="5" t="s">
        <v>149</v>
      </c>
      <c r="C37" s="4" t="s">
        <v>143</v>
      </c>
      <c r="D37" s="5"/>
      <c r="E37" s="5"/>
      <c r="F37" s="5"/>
      <c r="G37" s="5"/>
      <c r="H37" s="5"/>
      <c r="I37" s="5"/>
    </row>
    <row r="38" spans="1:9" hidden="1" x14ac:dyDescent="0.25">
      <c r="A38" s="4"/>
      <c r="B38" s="5" t="s">
        <v>150</v>
      </c>
      <c r="C38" s="4" t="s">
        <v>143</v>
      </c>
      <c r="D38" s="5"/>
      <c r="E38" s="5"/>
      <c r="F38" s="5"/>
      <c r="G38" s="5"/>
      <c r="H38" s="5"/>
      <c r="I38" s="5"/>
    </row>
    <row r="39" spans="1:9" hidden="1" x14ac:dyDescent="0.25">
      <c r="A39" s="4"/>
      <c r="B39" s="5" t="s">
        <v>151</v>
      </c>
      <c r="C39" s="4" t="s">
        <v>143</v>
      </c>
      <c r="D39" s="5"/>
      <c r="E39" s="5"/>
      <c r="F39" s="5"/>
      <c r="G39" s="5"/>
      <c r="H39" s="5"/>
      <c r="I39" s="5"/>
    </row>
    <row r="40" spans="1:9" hidden="1" x14ac:dyDescent="0.25">
      <c r="A40" s="4" t="s">
        <v>152</v>
      </c>
      <c r="B40" s="5" t="s">
        <v>153</v>
      </c>
      <c r="C40" s="4" t="s">
        <v>143</v>
      </c>
      <c r="D40" s="5"/>
      <c r="E40" s="5"/>
      <c r="F40" s="5"/>
      <c r="G40" s="5"/>
      <c r="H40" s="5"/>
      <c r="I40" s="5"/>
    </row>
    <row r="41" spans="1:9" ht="25.5" hidden="1" x14ac:dyDescent="0.25">
      <c r="A41" s="4" t="s">
        <v>84</v>
      </c>
      <c r="B41" s="5" t="s">
        <v>154</v>
      </c>
      <c r="C41" s="4"/>
      <c r="D41" s="5"/>
      <c r="E41" s="5"/>
      <c r="F41" s="5"/>
      <c r="G41" s="5"/>
      <c r="H41" s="5"/>
      <c r="I41" s="5"/>
    </row>
    <row r="42" spans="1:9" ht="38.25" hidden="1" x14ac:dyDescent="0.25">
      <c r="A42" s="4" t="s">
        <v>86</v>
      </c>
      <c r="B42" s="5" t="s">
        <v>155</v>
      </c>
      <c r="C42" s="4" t="s">
        <v>156</v>
      </c>
      <c r="D42" s="5"/>
      <c r="E42" s="5"/>
      <c r="F42" s="5"/>
      <c r="G42" s="5"/>
      <c r="H42" s="5"/>
      <c r="I42" s="5"/>
    </row>
    <row r="43" spans="1:9" hidden="1" x14ac:dyDescent="0.25">
      <c r="A43" s="4" t="s">
        <v>157</v>
      </c>
      <c r="B43" s="5" t="s">
        <v>158</v>
      </c>
      <c r="C43" s="4" t="s">
        <v>143</v>
      </c>
      <c r="D43" s="5"/>
      <c r="E43" s="5"/>
      <c r="F43" s="5"/>
      <c r="G43" s="5"/>
      <c r="H43" s="5"/>
      <c r="I43" s="5"/>
    </row>
    <row r="44" spans="1:9" ht="25.5" hidden="1" x14ac:dyDescent="0.25">
      <c r="A44" s="4" t="s">
        <v>159</v>
      </c>
      <c r="B44" s="5" t="s">
        <v>160</v>
      </c>
      <c r="C44" s="4" t="s">
        <v>161</v>
      </c>
      <c r="D44" s="5"/>
      <c r="E44" s="5"/>
      <c r="F44" s="5"/>
      <c r="G44" s="5"/>
      <c r="H44" s="5"/>
      <c r="I44" s="5"/>
    </row>
    <row r="45" spans="1:9" ht="25.5" hidden="1" x14ac:dyDescent="0.25">
      <c r="A45" s="4"/>
      <c r="B45" s="10" t="s">
        <v>162</v>
      </c>
      <c r="C45" s="4" t="s">
        <v>161</v>
      </c>
      <c r="D45" s="5"/>
      <c r="E45" s="5"/>
      <c r="F45" s="5"/>
      <c r="G45" s="5"/>
      <c r="H45" s="5"/>
      <c r="I45" s="5"/>
    </row>
    <row r="46" spans="1:9" ht="26.25" hidden="1" thickBot="1" x14ac:dyDescent="0.3">
      <c r="A46" s="7"/>
      <c r="B46" s="11" t="s">
        <v>163</v>
      </c>
      <c r="C46" s="7" t="s">
        <v>161</v>
      </c>
      <c r="D46" s="6"/>
      <c r="E46" s="6"/>
      <c r="F46" s="6"/>
      <c r="G46" s="6"/>
      <c r="H46" s="6"/>
      <c r="I46" s="6"/>
    </row>
    <row r="47" spans="1:9" x14ac:dyDescent="0.25">
      <c r="A47" s="1"/>
    </row>
    <row r="48" spans="1:9" x14ac:dyDescent="0.25">
      <c r="A48" s="61" t="s">
        <v>105</v>
      </c>
      <c r="B48" s="61"/>
      <c r="C48" s="61"/>
      <c r="D48" s="61"/>
      <c r="E48" s="61"/>
      <c r="F48" s="61"/>
    </row>
    <row r="49" spans="1:6" x14ac:dyDescent="0.25">
      <c r="A49" s="61" t="s">
        <v>114</v>
      </c>
      <c r="B49" s="61"/>
      <c r="C49" s="61"/>
      <c r="D49" s="61"/>
      <c r="E49" s="61"/>
      <c r="F49" s="61"/>
    </row>
  </sheetData>
  <mergeCells count="15">
    <mergeCell ref="A15:A19"/>
    <mergeCell ref="A48:F48"/>
    <mergeCell ref="A49:F49"/>
    <mergeCell ref="A1:I1"/>
    <mergeCell ref="A2:I2"/>
    <mergeCell ref="A3:I3"/>
    <mergeCell ref="A4:I4"/>
    <mergeCell ref="A6:I6"/>
    <mergeCell ref="A7:I7"/>
    <mergeCell ref="A9:A10"/>
    <mergeCell ref="B9:B10"/>
    <mergeCell ref="C9:C10"/>
    <mergeCell ref="D9:E9"/>
    <mergeCell ref="F9:G9"/>
    <mergeCell ref="H9:I9"/>
  </mergeCells>
  <hyperlinks>
    <hyperlink ref="F9" location="Par1877" tooltip="Ссылка на текущий документ" display="Par1877"/>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BreakPreview" zoomScaleNormal="110" zoomScaleSheetLayoutView="100" workbookViewId="0">
      <selection activeCell="A4" sqref="A4"/>
    </sheetView>
  </sheetViews>
  <sheetFormatPr defaultRowHeight="15" x14ac:dyDescent="0.25"/>
  <cols>
    <col min="3" max="6" width="13.85546875" customWidth="1"/>
  </cols>
  <sheetData>
    <row r="1" spans="1:11" s="28" customFormat="1" ht="11.25" x14ac:dyDescent="0.25">
      <c r="A1" s="29"/>
      <c r="B1" s="29"/>
      <c r="C1" s="29"/>
      <c r="D1" s="30"/>
      <c r="E1" s="30"/>
      <c r="F1" s="30"/>
    </row>
    <row r="2" spans="1:11" s="28" customFormat="1" ht="37.5" customHeight="1" x14ac:dyDescent="0.25">
      <c r="A2" s="87" t="s">
        <v>175</v>
      </c>
      <c r="B2" s="87"/>
      <c r="C2" s="87"/>
      <c r="D2" s="87"/>
      <c r="E2" s="87"/>
      <c r="F2" s="87"/>
    </row>
    <row r="3" spans="1:11" s="28" customFormat="1" ht="12.75" customHeight="1" x14ac:dyDescent="0.25">
      <c r="A3" s="88" t="s">
        <v>206</v>
      </c>
      <c r="B3" s="88"/>
      <c r="C3" s="88"/>
      <c r="D3" s="88"/>
      <c r="E3" s="88"/>
      <c r="F3" s="88"/>
    </row>
    <row r="4" spans="1:11" s="28" customFormat="1" ht="11.25" x14ac:dyDescent="0.25">
      <c r="A4" s="29"/>
      <c r="B4" s="31"/>
      <c r="C4" s="31"/>
      <c r="D4" s="32"/>
      <c r="E4" s="32"/>
      <c r="F4" s="32"/>
    </row>
    <row r="5" spans="1:11" s="28" customFormat="1" ht="90" x14ac:dyDescent="0.25">
      <c r="A5" s="89" t="s">
        <v>176</v>
      </c>
      <c r="B5" s="91" t="s">
        <v>177</v>
      </c>
      <c r="C5" s="33" t="s">
        <v>178</v>
      </c>
      <c r="D5" s="34" t="s">
        <v>179</v>
      </c>
      <c r="E5" s="91" t="s">
        <v>180</v>
      </c>
      <c r="F5" s="91" t="s">
        <v>181</v>
      </c>
    </row>
    <row r="6" spans="1:11" s="28" customFormat="1" ht="20.100000000000001" customHeight="1" thickBot="1" x14ac:dyDescent="0.3">
      <c r="A6" s="90"/>
      <c r="B6" s="92"/>
      <c r="C6" s="35" t="s">
        <v>182</v>
      </c>
      <c r="D6" s="35" t="s">
        <v>183</v>
      </c>
      <c r="E6" s="92"/>
      <c r="F6" s="92"/>
    </row>
    <row r="7" spans="1:11" s="28" customFormat="1" ht="12" thickTop="1" x14ac:dyDescent="0.25">
      <c r="A7" s="36" t="s">
        <v>184</v>
      </c>
      <c r="B7" s="36" t="s">
        <v>185</v>
      </c>
      <c r="C7" s="36" t="s">
        <v>186</v>
      </c>
      <c r="D7" s="36" t="s">
        <v>187</v>
      </c>
      <c r="E7" s="36" t="s">
        <v>188</v>
      </c>
      <c r="F7" s="36" t="s">
        <v>189</v>
      </c>
    </row>
    <row r="8" spans="1:11" s="28" customFormat="1" ht="11.25" hidden="1" x14ac:dyDescent="0.25">
      <c r="A8" s="37">
        <v>0</v>
      </c>
      <c r="B8" s="38"/>
      <c r="C8" s="38"/>
      <c r="D8" s="38"/>
      <c r="E8" s="38"/>
      <c r="F8" s="38"/>
    </row>
    <row r="9" spans="1:11" s="28" customFormat="1" ht="15" customHeight="1" x14ac:dyDescent="0.25">
      <c r="A9" s="37">
        <v>1</v>
      </c>
      <c r="B9" s="39">
        <f>god+(A9-1)</f>
        <v>2015</v>
      </c>
      <c r="C9" s="40">
        <f>[2]Параметры!$F$12</f>
        <v>74.955306009228593</v>
      </c>
      <c r="D9" s="40">
        <f>[2]Параметры!$G$12</f>
        <v>18.010000000000002</v>
      </c>
      <c r="E9" s="41" t="s">
        <v>190</v>
      </c>
      <c r="F9" s="41" t="s">
        <v>191</v>
      </c>
      <c r="G9" s="85"/>
      <c r="H9" s="86"/>
      <c r="I9" s="86"/>
      <c r="J9" s="86"/>
      <c r="K9" s="86"/>
    </row>
    <row r="10" spans="1:11" s="28" customFormat="1" ht="15" customHeight="1" x14ac:dyDescent="0.25">
      <c r="A10" s="37">
        <v>2</v>
      </c>
      <c r="B10" s="39">
        <f>god+(A10-1)</f>
        <v>2016</v>
      </c>
      <c r="C10" s="40">
        <f>[2]Параметры!$F$13</f>
        <v>79.017409030830152</v>
      </c>
      <c r="D10" s="40">
        <f>D9</f>
        <v>18.010000000000002</v>
      </c>
      <c r="E10" s="41" t="s">
        <v>190</v>
      </c>
      <c r="F10" s="41" t="s">
        <v>191</v>
      </c>
      <c r="G10" s="85"/>
      <c r="H10" s="86"/>
      <c r="I10" s="86"/>
      <c r="J10" s="86"/>
      <c r="K10" s="86"/>
    </row>
    <row r="11" spans="1:11" s="28" customFormat="1" ht="15" customHeight="1" x14ac:dyDescent="0.25">
      <c r="A11" s="37">
        <v>3</v>
      </c>
      <c r="B11" s="39">
        <f>god+(A11-1)</f>
        <v>2017</v>
      </c>
      <c r="C11" s="40">
        <f>[2]Параметры!$F$14</f>
        <v>83.300287351655768</v>
      </c>
      <c r="D11" s="40">
        <f>D9</f>
        <v>18.010000000000002</v>
      </c>
      <c r="E11" s="41" t="s">
        <v>190</v>
      </c>
      <c r="F11" s="41" t="s">
        <v>191</v>
      </c>
      <c r="G11" s="85"/>
      <c r="H11" s="86"/>
      <c r="I11" s="86"/>
      <c r="J11" s="86"/>
      <c r="K11" s="86"/>
    </row>
    <row r="12" spans="1:11" s="28" customFormat="1" ht="15" customHeight="1" x14ac:dyDescent="0.25">
      <c r="A12" s="37">
        <v>4</v>
      </c>
      <c r="B12" s="39">
        <f>god+(A12-1)</f>
        <v>2018</v>
      </c>
      <c r="C12" s="40">
        <v>0</v>
      </c>
      <c r="D12" s="40">
        <v>0</v>
      </c>
      <c r="E12" s="41" t="s">
        <v>190</v>
      </c>
      <c r="F12" s="41" t="s">
        <v>190</v>
      </c>
      <c r="G12" s="85"/>
      <c r="H12" s="86"/>
      <c r="I12" s="86"/>
      <c r="J12" s="86"/>
      <c r="K12" s="86"/>
    </row>
    <row r="13" spans="1:11" s="28" customFormat="1" ht="15" customHeight="1" x14ac:dyDescent="0.25">
      <c r="A13" s="37">
        <v>5</v>
      </c>
      <c r="B13" s="39">
        <f>god+(A13-1)</f>
        <v>2019</v>
      </c>
      <c r="C13" s="40">
        <v>0</v>
      </c>
      <c r="D13" s="40">
        <v>0</v>
      </c>
      <c r="E13" s="41" t="s">
        <v>190</v>
      </c>
      <c r="F13" s="41" t="s">
        <v>190</v>
      </c>
      <c r="G13" s="85"/>
      <c r="H13" s="86"/>
      <c r="I13" s="86"/>
      <c r="J13" s="86"/>
      <c r="K13" s="86"/>
    </row>
    <row r="15" spans="1:11" x14ac:dyDescent="0.25">
      <c r="A15" t="s">
        <v>203</v>
      </c>
    </row>
  </sheetData>
  <mergeCells count="7">
    <mergeCell ref="G9:K13"/>
    <mergeCell ref="A2:F2"/>
    <mergeCell ref="A3:F3"/>
    <mergeCell ref="A5:A6"/>
    <mergeCell ref="B5:B6"/>
    <mergeCell ref="E5:E6"/>
    <mergeCell ref="F5:F6"/>
  </mergeCells>
  <dataValidations count="2">
    <dataValidation type="decimal" allowBlank="1" showErrorMessage="1" errorTitle="Ошибка" error="Допускается ввод только неотрицательных чисел!" sqref="C9:D13 IV9:IW9 SR9:SS9 ACN9:ACO9 AMJ9:AMK9 AWF9:AWG9 BGB9:BGC9 BPX9:BPY9 BZT9:BZU9 CJP9:CJQ9 CTL9:CTM9 DDH9:DDI9 DND9:DNE9 DWZ9:DXA9 EGV9:EGW9 EQR9:EQS9 FAN9:FAO9 FKJ9:FKK9 FUF9:FUG9 GEB9:GEC9 GNX9:GNY9 GXT9:GXU9 HHP9:HHQ9 HRL9:HRM9 IBH9:IBI9 ILD9:ILE9 IUZ9:IVA9 JEV9:JEW9 JOR9:JOS9 JYN9:JYO9 KIJ9:KIK9 KSF9:KSG9 LCB9:LCC9 LLX9:LLY9 LVT9:LVU9 MFP9:MFQ9 MPL9:MPM9 MZH9:MZI9 NJD9:NJE9 NSZ9:NTA9 OCV9:OCW9 OMR9:OMS9 OWN9:OWO9 PGJ9:PGK9 PQF9:PQG9 QAB9:QAC9 QJX9:QJY9 QTT9:QTU9 RDP9:RDQ9 RNL9:RNM9 RXH9:RXI9 SHD9:SHE9 SQZ9:SRA9 TAV9:TAW9 TKR9:TKS9 TUN9:TUO9 UEJ9:UEK9 UOF9:UOG9 UYB9:UYC9 VHX9:VHY9 VRT9:VRU9 WBP9:WBQ9 WLL9:WLM9 WVH9:WVI9 WVK10:WVL13 IY10:IZ13 SU10:SV13 ACQ10:ACR13 AMM10:AMN13 AWI10:AWJ13 BGE10:BGF13 BQA10:BQB13 BZW10:BZX13 CJS10:CJT13 CTO10:CTP13 DDK10:DDL13 DNG10:DNH13 DXC10:DXD13 EGY10:EGZ13 EQU10:EQV13 FAQ10:FAR13 FKM10:FKN13 FUI10:FUJ13 GEE10:GEF13 GOA10:GOB13 GXW10:GXX13 HHS10:HHT13 HRO10:HRP13 IBK10:IBL13 ILG10:ILH13 IVC10:IVD13 JEY10:JEZ13 JOU10:JOV13 JYQ10:JYR13 KIM10:KIN13 KSI10:KSJ13 LCE10:LCF13 LMA10:LMB13 LVW10:LVX13 MFS10:MFT13 MPO10:MPP13 MZK10:MZL13 NJG10:NJH13 NTC10:NTD13 OCY10:OCZ13 OMU10:OMV13 OWQ10:OWR13 PGM10:PGN13 PQI10:PQJ13 QAE10:QAF13 QKA10:QKB13 QTW10:QTX13 RDS10:RDT13 RNO10:RNP13 RXK10:RXL13 SHG10:SHH13 SRC10:SRD13 TAY10:TAZ13 TKU10:TKV13 TUQ10:TUR13 UEM10:UEN13 UOI10:UOJ13 UYE10:UYF13 VIA10:VIB13 VRW10:VRX13 WBS10:WBT13 WLO10:WLP13">
      <formula1>0</formula1>
      <formula2>9.99999999999999E+23</formula2>
    </dataValidation>
    <dataValidation type="textLength" operator="lessThanOrEqual" allowBlank="1" showInputMessage="1" showErrorMessage="1" errorTitle="Ошибка" error="Допускается ввод не более 900 символов!" sqref="E9:F13 IX9:IY9 ST9:SU9 ACP9:ACQ9 AML9:AMM9 AWH9:AWI9 BGD9:BGE9 BPZ9:BQA9 BZV9:BZW9 CJR9:CJS9 CTN9:CTO9 DDJ9:DDK9 DNF9:DNG9 DXB9:DXC9 EGX9:EGY9 EQT9:EQU9 FAP9:FAQ9 FKL9:FKM9 FUH9:FUI9 GED9:GEE9 GNZ9:GOA9 GXV9:GXW9 HHR9:HHS9 HRN9:HRO9 IBJ9:IBK9 ILF9:ILG9 IVB9:IVC9 JEX9:JEY9 JOT9:JOU9 JYP9:JYQ9 KIL9:KIM9 KSH9:KSI9 LCD9:LCE9 LLZ9:LMA9 LVV9:LVW9 MFR9:MFS9 MPN9:MPO9 MZJ9:MZK9 NJF9:NJG9 NTB9:NTC9 OCX9:OCY9 OMT9:OMU9 OWP9:OWQ9 PGL9:PGM9 PQH9:PQI9 QAD9:QAE9 QJZ9:QKA9 QTV9:QTW9 RDR9:RDS9 RNN9:RNO9 RXJ9:RXK9 SHF9:SHG9 SRB9:SRC9 TAX9:TAY9 TKT9:TKU9 TUP9:TUQ9 UEL9:UEM9 UOH9:UOI9 UYD9:UYE9 VHZ9:VIA9 VRV9:VRW9 WBR9:WBS9 WLN9:WLO9 WVJ9:WVK9 JA10:JB13 SW10:SX13 ACS10:ACT13 AMO10:AMP13 AWK10:AWL13 BGG10:BGH13 BQC10:BQD13 BZY10:BZZ13 CJU10:CJV13 CTQ10:CTR13 DDM10:DDN13 DNI10:DNJ13 DXE10:DXF13 EHA10:EHB13 EQW10:EQX13 FAS10:FAT13 FKO10:FKP13 FUK10:FUL13 GEG10:GEH13 GOC10:GOD13 GXY10:GXZ13 HHU10:HHV13 HRQ10:HRR13 IBM10:IBN13 ILI10:ILJ13 IVE10:IVF13 JFA10:JFB13 JOW10:JOX13 JYS10:JYT13 KIO10:KIP13 KSK10:KSL13 LCG10:LCH13 LMC10:LMD13 LVY10:LVZ13 MFU10:MFV13 MPQ10:MPR13 MZM10:MZN13 NJI10:NJJ13 NTE10:NTF13 ODA10:ODB13 OMW10:OMX13 OWS10:OWT13 PGO10:PGP13 PQK10:PQL13 QAG10:QAH13 QKC10:QKD13 QTY10:QTZ13 RDU10:RDV13 RNQ10:RNR13 RXM10:RXN13 SHI10:SHJ13 SRE10:SRF13 TBA10:TBB13 TKW10:TKX13 TUS10:TUT13 UEO10:UEP13 UOK10:UOL13 UYG10:UYH13 VIC10:VID13 VRY10:VRZ13 WBU10:WBV13 WLQ10:WLR13 WVM10:WVN13">
      <formula1>900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vt:lpstr>
      <vt:lpstr>Прил.1</vt:lpstr>
      <vt:lpstr>Прил.2</vt:lpstr>
      <vt:lpstr>Прил. 5</vt:lpstr>
      <vt:lpstr>долгоср</vt:lpstr>
      <vt:lpstr>долгоср!Область_печати</vt:lpstr>
      <vt:lpstr>'Прил. 5'!Область_печати</vt:lpstr>
      <vt:lpstr>Прил.1!Область_печати</vt:lpstr>
      <vt:lpstr>Прил.2!Область_печати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2014-10-07T07:49:13Z</dcterms:modified>
</cp:coreProperties>
</file>